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thebu\Downloads\"/>
    </mc:Choice>
  </mc:AlternateContent>
  <xr:revisionPtr revIDLastSave="0" documentId="13_ncr:1_{AB0A3A19-6DDA-4597-AF20-479B97A55E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vwzDL/3V/9Bv+Mse3dep6WvNNNQ=="/>
    </ext>
  </extLst>
</workbook>
</file>

<file path=xl/calcChain.xml><?xml version="1.0" encoding="utf-8"?>
<calcChain xmlns="http://schemas.openxmlformats.org/spreadsheetml/2006/main">
  <c r="F22" i="1" l="1"/>
  <c r="D22" i="1"/>
  <c r="E22" i="1" s="1"/>
  <c r="C21" i="1"/>
  <c r="D21" i="1" s="1"/>
  <c r="E20" i="1"/>
  <c r="D20" i="1"/>
  <c r="G20" i="1" s="1"/>
  <c r="C19" i="1"/>
  <c r="D19" i="1" s="1"/>
  <c r="F18" i="1"/>
  <c r="E18" i="1"/>
  <c r="D18" i="1"/>
  <c r="G18" i="1" s="1"/>
  <c r="C17" i="1"/>
  <c r="D17" i="1" s="1"/>
  <c r="C16" i="1"/>
  <c r="D16" i="1" s="1"/>
  <c r="C15" i="1"/>
  <c r="D15" i="1" s="1"/>
  <c r="C14" i="1"/>
  <c r="D14" i="1" s="1"/>
  <c r="F13" i="1"/>
  <c r="E13" i="1"/>
  <c r="D13" i="1"/>
  <c r="G13" i="1" s="1"/>
  <c r="C12" i="1"/>
  <c r="D12" i="1" s="1"/>
  <c r="E17" i="1" l="1"/>
  <c r="G17" i="1"/>
  <c r="F17" i="1"/>
  <c r="G19" i="1"/>
  <c r="F19" i="1"/>
  <c r="E19" i="1"/>
  <c r="G16" i="1"/>
  <c r="E16" i="1"/>
  <c r="F16" i="1"/>
  <c r="G14" i="1"/>
  <c r="F14" i="1"/>
  <c r="E14" i="1"/>
  <c r="G21" i="1"/>
  <c r="F21" i="1"/>
  <c r="E21" i="1"/>
  <c r="G15" i="1"/>
  <c r="F15" i="1"/>
  <c r="E15" i="1"/>
  <c r="E12" i="1"/>
  <c r="G12" i="1"/>
  <c r="F12" i="1"/>
  <c r="G22" i="1"/>
  <c r="F20" i="1"/>
</calcChain>
</file>

<file path=xl/sharedStrings.xml><?xml version="1.0" encoding="utf-8"?>
<sst xmlns="http://schemas.openxmlformats.org/spreadsheetml/2006/main" count="44" uniqueCount="32">
  <si>
    <t>Company:</t>
  </si>
  <si>
    <t>Fiction Formulations and Services</t>
  </si>
  <si>
    <t>Product:</t>
  </si>
  <si>
    <t>Hemp Flower</t>
  </si>
  <si>
    <t>Sample ID:</t>
  </si>
  <si>
    <t>001/2-14-22</t>
  </si>
  <si>
    <t>Sample Name:</t>
  </si>
  <si>
    <t>OttoxCherry</t>
  </si>
  <si>
    <t>Sample Description:</t>
  </si>
  <si>
    <t>Sample Date:</t>
  </si>
  <si>
    <t>Potency:</t>
  </si>
  <si>
    <t>Cannabinoid</t>
  </si>
  <si>
    <t>Peak Area</t>
  </si>
  <si>
    <t>Diluted Concentration (ppm)</t>
  </si>
  <si>
    <t>Undiluted Concentration (ppm)</t>
  </si>
  <si>
    <t>Undiluted Concentration (mg/g)</t>
  </si>
  <si>
    <t>Conditional concentrations mg/g</t>
  </si>
  <si>
    <t>%</t>
  </si>
  <si>
    <t>CBN</t>
  </si>
  <si>
    <t>N.D.</t>
  </si>
  <si>
    <t>CBG</t>
  </si>
  <si>
    <t>N.Q.</t>
  </si>
  <si>
    <t>CBD</t>
  </si>
  <si>
    <t>CBDA</t>
  </si>
  <si>
    <t>CBGA</t>
  </si>
  <si>
    <t>delta 9 - THC</t>
  </si>
  <si>
    <t>delta 8 - THC</t>
  </si>
  <si>
    <t>CBC</t>
  </si>
  <si>
    <t>CBNA</t>
  </si>
  <si>
    <t>THCA</t>
  </si>
  <si>
    <t>CBCA</t>
  </si>
  <si>
    <t>Method Uncertainty: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</si>
</sst>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7" xfId="0" applyFont="1" applyBorder="1"/>
    <xf numFmtId="0" fontId="4" fillId="0" borderId="0" xfId="0" applyFont="1" applyAlignment="1"/>
    <xf numFmtId="0" fontId="0" fillId="0" borderId="1" xfId="0" applyFont="1" applyBorder="1"/>
    <xf numFmtId="0" fontId="4" fillId="0" borderId="0" xfId="0" applyFont="1"/>
    <xf numFmtId="0" fontId="4" fillId="0" borderId="1" xfId="0" applyFont="1" applyBorder="1"/>
    <xf numFmtId="0" fontId="1" fillId="0" borderId="8" xfId="0" applyFont="1" applyBorder="1" applyAlignment="1"/>
    <xf numFmtId="0" fontId="0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14" fontId="0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D8" sqref="D8"/>
    </sheetView>
  </sheetViews>
  <sheetFormatPr defaultColWidth="14.44140625" defaultRowHeight="15" customHeight="1" x14ac:dyDescent="0.3"/>
  <cols>
    <col min="1" max="1" width="20.33203125" customWidth="1"/>
    <col min="2" max="2" width="35.33203125" customWidth="1"/>
    <col min="3" max="3" width="20.33203125" customWidth="1"/>
    <col min="4" max="4" width="19.33203125" customWidth="1"/>
    <col min="5" max="5" width="22.109375" customWidth="1"/>
    <col min="6" max="6" width="19.6640625" customWidth="1"/>
    <col min="7" max="26" width="8.6640625" customWidth="1"/>
  </cols>
  <sheetData>
    <row r="1" spans="1:7" ht="14.25" customHeight="1" x14ac:dyDescent="0.3"/>
    <row r="2" spans="1:7" ht="14.25" customHeight="1" x14ac:dyDescent="0.3">
      <c r="A2" s="1" t="s">
        <v>0</v>
      </c>
      <c r="B2" s="2" t="s">
        <v>1</v>
      </c>
    </row>
    <row r="3" spans="1:7" ht="14.25" customHeight="1" x14ac:dyDescent="0.3">
      <c r="A3" s="1" t="s">
        <v>2</v>
      </c>
      <c r="B3" s="3" t="s">
        <v>3</v>
      </c>
    </row>
    <row r="4" spans="1:7" ht="14.25" customHeight="1" x14ac:dyDescent="0.3">
      <c r="A4" s="1" t="s">
        <v>4</v>
      </c>
      <c r="B4" s="3" t="s">
        <v>5</v>
      </c>
    </row>
    <row r="5" spans="1:7" ht="14.25" customHeight="1" x14ac:dyDescent="0.3">
      <c r="A5" s="4" t="s">
        <v>6</v>
      </c>
      <c r="B5" s="5" t="s">
        <v>7</v>
      </c>
    </row>
    <row r="6" spans="1:7" ht="14.25" customHeight="1" x14ac:dyDescent="0.3">
      <c r="A6" s="1" t="s">
        <v>8</v>
      </c>
      <c r="B6" s="2">
        <v>1</v>
      </c>
    </row>
    <row r="7" spans="1:7" ht="14.25" customHeight="1" x14ac:dyDescent="0.3">
      <c r="A7" s="1" t="s">
        <v>9</v>
      </c>
      <c r="B7" s="19">
        <v>44606</v>
      </c>
    </row>
    <row r="8" spans="1:7" ht="14.25" customHeight="1" x14ac:dyDescent="0.3"/>
    <row r="9" spans="1:7" ht="14.25" customHeight="1" x14ac:dyDescent="0.3"/>
    <row r="10" spans="1:7" ht="14.25" customHeight="1" x14ac:dyDescent="0.3">
      <c r="A10" s="17" t="s">
        <v>10</v>
      </c>
      <c r="B10" s="18"/>
      <c r="C10" s="18"/>
      <c r="D10" s="18"/>
      <c r="E10" s="18"/>
      <c r="F10" s="18"/>
    </row>
    <row r="11" spans="1:7" ht="14.25" customHeight="1" x14ac:dyDescent="0.3">
      <c r="A11" s="6" t="s">
        <v>11</v>
      </c>
      <c r="B11" s="7" t="s">
        <v>12</v>
      </c>
      <c r="C11" s="8" t="s">
        <v>13</v>
      </c>
      <c r="D11" s="8" t="s">
        <v>14</v>
      </c>
      <c r="E11" s="8" t="s">
        <v>15</v>
      </c>
      <c r="F11" s="8" t="s">
        <v>16</v>
      </c>
      <c r="G11" s="9" t="s">
        <v>17</v>
      </c>
    </row>
    <row r="12" spans="1:7" ht="14.25" customHeight="1" x14ac:dyDescent="0.3">
      <c r="A12" s="10" t="s">
        <v>18</v>
      </c>
      <c r="B12" s="11" t="s">
        <v>19</v>
      </c>
      <c r="C12" s="10" t="str">
        <f>IFERROR((B12-951714)/59978,"N.Q.")</f>
        <v>N.Q.</v>
      </c>
      <c r="D12" s="10" t="str">
        <f t="shared" ref="D12:D22" si="0">IFERROR(C12*(1/(10/0.1)),"N.Q.")</f>
        <v>N.Q.</v>
      </c>
      <c r="E12" s="12" t="str">
        <f t="shared" ref="E12:E22" si="1">IFERROR((D12/0.792)*10^-3,"N.Q.")</f>
        <v>N.Q.</v>
      </c>
      <c r="F12" s="10" t="str">
        <f t="shared" ref="F12:F21" si="2">IFERROR((D12/0.792)*10^-3,"0")</f>
        <v>0</v>
      </c>
      <c r="G12" s="10" t="str">
        <f t="shared" ref="G12:G22" si="3">IFERROR(((D12/1000)/1000)*100,"N.Q.")</f>
        <v>N.Q.</v>
      </c>
    </row>
    <row r="13" spans="1:7" ht="14.25" customHeight="1" x14ac:dyDescent="0.3">
      <c r="A13" s="12" t="s">
        <v>20</v>
      </c>
      <c r="B13" s="13" t="s">
        <v>19</v>
      </c>
      <c r="C13" s="12" t="s">
        <v>21</v>
      </c>
      <c r="D13" s="12" t="str">
        <f t="shared" si="0"/>
        <v>N.Q.</v>
      </c>
      <c r="E13" s="12" t="str">
        <f t="shared" si="1"/>
        <v>N.Q.</v>
      </c>
      <c r="F13" s="10" t="str">
        <f t="shared" si="2"/>
        <v>0</v>
      </c>
      <c r="G13" s="10" t="str">
        <f t="shared" si="3"/>
        <v>N.Q.</v>
      </c>
    </row>
    <row r="14" spans="1:7" ht="14.25" customHeight="1" x14ac:dyDescent="0.3">
      <c r="A14" s="12" t="s">
        <v>22</v>
      </c>
      <c r="B14" s="11">
        <v>6139059</v>
      </c>
      <c r="C14" s="12">
        <f>IFERROR((B14-767522)/113077,"N.Q.")</f>
        <v>47.503356120165904</v>
      </c>
      <c r="D14" s="12">
        <f t="shared" si="0"/>
        <v>0.47503356120165907</v>
      </c>
      <c r="E14" s="12">
        <f t="shared" si="1"/>
        <v>5.9978985000209474E-4</v>
      </c>
      <c r="F14" s="10">
        <f t="shared" si="2"/>
        <v>5.9978985000209474E-4</v>
      </c>
      <c r="G14" s="10">
        <f t="shared" si="3"/>
        <v>4.7503356120165904E-5</v>
      </c>
    </row>
    <row r="15" spans="1:7" ht="14.25" customHeight="1" x14ac:dyDescent="0.3">
      <c r="A15" s="12" t="s">
        <v>23</v>
      </c>
      <c r="B15" s="13" t="s">
        <v>19</v>
      </c>
      <c r="C15" s="12" t="str">
        <f>IFERROR((B15-684418)/86010,"N.Q.")</f>
        <v>N.Q.</v>
      </c>
      <c r="D15" s="12" t="str">
        <f t="shared" si="0"/>
        <v>N.Q.</v>
      </c>
      <c r="E15" s="12" t="str">
        <f t="shared" si="1"/>
        <v>N.Q.</v>
      </c>
      <c r="F15" s="10" t="str">
        <f t="shared" si="2"/>
        <v>0</v>
      </c>
      <c r="G15" s="10" t="str">
        <f t="shared" si="3"/>
        <v>N.Q.</v>
      </c>
    </row>
    <row r="16" spans="1:7" ht="14.25" customHeight="1" x14ac:dyDescent="0.3">
      <c r="A16" s="12" t="s">
        <v>24</v>
      </c>
      <c r="B16" s="14" t="s">
        <v>19</v>
      </c>
      <c r="C16" s="12" t="str">
        <f>IFERROR((B16-(880041))/41757,"N.Q.")</f>
        <v>N.Q.</v>
      </c>
      <c r="D16" s="12" t="str">
        <f t="shared" si="0"/>
        <v>N.Q.</v>
      </c>
      <c r="E16" s="12" t="str">
        <f t="shared" si="1"/>
        <v>N.Q.</v>
      </c>
      <c r="F16" s="10" t="str">
        <f t="shared" si="2"/>
        <v>0</v>
      </c>
      <c r="G16" s="10" t="str">
        <f t="shared" si="3"/>
        <v>N.Q.</v>
      </c>
    </row>
    <row r="17" spans="1:7" ht="14.25" customHeight="1" x14ac:dyDescent="0.3">
      <c r="A17" s="12" t="s">
        <v>25</v>
      </c>
      <c r="B17" s="11" t="s">
        <v>19</v>
      </c>
      <c r="C17" s="12" t="str">
        <f>IFERROR((B17-1.02*10^6)/59074,"N.Q.")</f>
        <v>N.Q.</v>
      </c>
      <c r="D17" s="12" t="str">
        <f t="shared" si="0"/>
        <v>N.Q.</v>
      </c>
      <c r="E17" s="12" t="str">
        <f t="shared" si="1"/>
        <v>N.Q.</v>
      </c>
      <c r="F17" s="10" t="str">
        <f t="shared" si="2"/>
        <v>0</v>
      </c>
      <c r="G17" s="10" t="str">
        <f t="shared" si="3"/>
        <v>N.Q.</v>
      </c>
    </row>
    <row r="18" spans="1:7" ht="14.25" customHeight="1" x14ac:dyDescent="0.3">
      <c r="A18" s="12" t="s">
        <v>26</v>
      </c>
      <c r="B18" s="12" t="s">
        <v>19</v>
      </c>
      <c r="C18" s="12" t="s">
        <v>21</v>
      </c>
      <c r="D18" s="12" t="str">
        <f t="shared" si="0"/>
        <v>N.Q.</v>
      </c>
      <c r="E18" s="12" t="str">
        <f t="shared" si="1"/>
        <v>N.Q.</v>
      </c>
      <c r="F18" s="10" t="str">
        <f t="shared" si="2"/>
        <v>0</v>
      </c>
      <c r="G18" s="10" t="str">
        <f t="shared" si="3"/>
        <v>N.Q.</v>
      </c>
    </row>
    <row r="19" spans="1:7" ht="14.25" customHeight="1" x14ac:dyDescent="0.3">
      <c r="A19" s="12" t="s">
        <v>27</v>
      </c>
      <c r="B19" s="13" t="s">
        <v>19</v>
      </c>
      <c r="C19" s="12" t="str">
        <f>IFERROR((B19-(1.03*10^6))/26586,"N.Q.")</f>
        <v>N.Q.</v>
      </c>
      <c r="D19" s="12" t="str">
        <f t="shared" si="0"/>
        <v>N.Q.</v>
      </c>
      <c r="E19" s="12" t="str">
        <f t="shared" si="1"/>
        <v>N.Q.</v>
      </c>
      <c r="F19" s="10" t="str">
        <f t="shared" si="2"/>
        <v>0</v>
      </c>
      <c r="G19" s="10" t="str">
        <f t="shared" si="3"/>
        <v>N.Q.</v>
      </c>
    </row>
    <row r="20" spans="1:7" ht="14.25" customHeight="1" x14ac:dyDescent="0.3">
      <c r="A20" s="12" t="s">
        <v>28</v>
      </c>
      <c r="B20" s="13" t="s">
        <v>19</v>
      </c>
      <c r="C20" s="12" t="s">
        <v>21</v>
      </c>
      <c r="D20" s="12" t="str">
        <f t="shared" si="0"/>
        <v>N.Q.</v>
      </c>
      <c r="E20" s="12" t="str">
        <f t="shared" si="1"/>
        <v>N.Q.</v>
      </c>
      <c r="F20" s="10" t="str">
        <f t="shared" si="2"/>
        <v>0</v>
      </c>
      <c r="G20" s="10" t="str">
        <f t="shared" si="3"/>
        <v>N.Q.</v>
      </c>
    </row>
    <row r="21" spans="1:7" ht="14.25" customHeight="1" x14ac:dyDescent="0.3">
      <c r="A21" s="12" t="s">
        <v>29</v>
      </c>
      <c r="B21" s="14" t="s">
        <v>19</v>
      </c>
      <c r="C21" s="12" t="str">
        <f>IFERROR((B21-747358)/36910,"N.Q.")</f>
        <v>N.Q.</v>
      </c>
      <c r="D21" s="12" t="str">
        <f t="shared" si="0"/>
        <v>N.Q.</v>
      </c>
      <c r="E21" s="12" t="str">
        <f t="shared" si="1"/>
        <v>N.Q.</v>
      </c>
      <c r="F21" s="10" t="str">
        <f t="shared" si="2"/>
        <v>0</v>
      </c>
      <c r="G21" s="10" t="str">
        <f t="shared" si="3"/>
        <v>N.Q.</v>
      </c>
    </row>
    <row r="22" spans="1:7" ht="14.25" customHeight="1" x14ac:dyDescent="0.3">
      <c r="A22" s="12" t="s">
        <v>30</v>
      </c>
      <c r="B22" s="12" t="s">
        <v>19</v>
      </c>
      <c r="C22" s="12" t="s">
        <v>21</v>
      </c>
      <c r="D22" s="12" t="str">
        <f t="shared" si="0"/>
        <v>N.Q.</v>
      </c>
      <c r="E22" s="12" t="str">
        <f t="shared" si="1"/>
        <v>N.Q.</v>
      </c>
      <c r="F22" s="12" t="str">
        <f>IFERROR((C22/0.792)*10^-3,"0")</f>
        <v>0</v>
      </c>
      <c r="G22" s="10" t="str">
        <f t="shared" si="3"/>
        <v>N.Q.</v>
      </c>
    </row>
    <row r="23" spans="1:7" ht="14.25" customHeight="1" x14ac:dyDescent="0.3"/>
    <row r="24" spans="1:7" ht="14.25" customHeight="1" x14ac:dyDescent="0.3"/>
    <row r="25" spans="1:7" ht="14.25" customHeight="1" x14ac:dyDescent="0.3"/>
    <row r="26" spans="1:7" ht="14.25" customHeight="1" x14ac:dyDescent="0.3">
      <c r="A26" s="15" t="s">
        <v>31</v>
      </c>
      <c r="B26" s="16">
        <v>201251</v>
      </c>
    </row>
    <row r="27" spans="1:7" ht="14.25" customHeight="1" x14ac:dyDescent="0.3"/>
    <row r="28" spans="1:7" ht="14.25" customHeight="1" x14ac:dyDescent="0.3"/>
    <row r="29" spans="1:7" ht="14.25" customHeight="1" x14ac:dyDescent="0.3"/>
    <row r="30" spans="1:7" ht="14.25" customHeight="1" x14ac:dyDescent="0.3"/>
    <row r="31" spans="1:7" ht="14.25" customHeight="1" x14ac:dyDescent="0.3"/>
    <row r="32" spans="1:7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A10:F10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Ott</dc:creator>
  <cp:lastModifiedBy>Christina Hoidra</cp:lastModifiedBy>
  <dcterms:created xsi:type="dcterms:W3CDTF">2021-07-22T19:15:55Z</dcterms:created>
  <dcterms:modified xsi:type="dcterms:W3CDTF">2022-03-07T20:27:17Z</dcterms:modified>
</cp:coreProperties>
</file>