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0207\Downloads\"/>
    </mc:Choice>
  </mc:AlternateContent>
  <xr:revisionPtr revIDLastSave="0" documentId="13_ncr:1_{9ABB6591-DA42-4312-B76B-2BD077E840E4}" xr6:coauthVersionLast="47" xr6:coauthVersionMax="47" xr10:uidLastSave="{00000000-0000-0000-0000-000000000000}"/>
  <bookViews>
    <workbookView xWindow="-120" yWindow="-120" windowWidth="29040" windowHeight="15720" xr2:uid="{40FD6AF7-A455-4FE0-87CB-485D23F1A7DA}"/>
  </bookViews>
  <sheets>
    <sheet name="Datos" sheetId="1" r:id="rId1"/>
    <sheet name="Precios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2" i="1" l="1"/>
  <c r="S61" i="1"/>
  <c r="S60" i="1"/>
  <c r="S59" i="1"/>
  <c r="S58" i="1"/>
  <c r="S57" i="1"/>
  <c r="S56" i="1"/>
  <c r="S52" i="1"/>
  <c r="S51" i="1"/>
  <c r="P51" i="1"/>
  <c r="S50" i="1"/>
  <c r="P50" i="1"/>
  <c r="S49" i="1"/>
  <c r="P49" i="1"/>
  <c r="S48" i="1"/>
  <c r="P48" i="1"/>
  <c r="S47" i="1"/>
  <c r="S46" i="1"/>
  <c r="S42" i="1"/>
  <c r="S41" i="1"/>
  <c r="P41" i="1"/>
  <c r="N41" i="1"/>
  <c r="S40" i="1"/>
  <c r="P40" i="1"/>
  <c r="N40" i="1"/>
  <c r="S39" i="1"/>
  <c r="P39" i="1"/>
  <c r="N39" i="1"/>
  <c r="S38" i="1"/>
  <c r="P38" i="1"/>
  <c r="N38" i="1"/>
  <c r="S37" i="1"/>
  <c r="N37" i="1"/>
  <c r="S36" i="1"/>
  <c r="N36" i="1"/>
  <c r="S32" i="1"/>
  <c r="S31" i="1"/>
  <c r="S30" i="1"/>
  <c r="S29" i="1"/>
  <c r="S28" i="1"/>
  <c r="S27" i="1"/>
  <c r="S26" i="1"/>
  <c r="S21" i="1"/>
  <c r="S20" i="1"/>
  <c r="S19" i="1"/>
  <c r="S18" i="1"/>
  <c r="S17" i="1"/>
  <c r="S16" i="1"/>
  <c r="S15" i="1"/>
  <c r="R13" i="1"/>
  <c r="R24" i="1" s="1"/>
  <c r="R34" i="1" s="1"/>
  <c r="R44" i="1" s="1"/>
  <c r="R54" i="1" s="1"/>
  <c r="X9" i="1"/>
  <c r="P9" i="1"/>
  <c r="X5" i="1"/>
  <c r="P5" i="1"/>
</calcChain>
</file>

<file path=xl/sharedStrings.xml><?xml version="1.0" encoding="utf-8"?>
<sst xmlns="http://schemas.openxmlformats.org/spreadsheetml/2006/main" count="128" uniqueCount="28">
  <si>
    <t>Paquetes de Maternidad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</si>
  <si>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</si>
  <si>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</si>
  <si>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</si>
  <si>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</si>
  <si>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</si>
  <si>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</si>
  <si>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</si>
  <si>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</si>
  <si>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</si>
  <si>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</si>
  <si>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</si>
  <si>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</si>
  <si>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Puebla </t>
  </si>
  <si>
    <t>CDMX</t>
  </si>
  <si>
    <t xml:space="preserve">Toluca </t>
  </si>
  <si>
    <t xml:space="preserve">Monterrey </t>
  </si>
  <si>
    <t xml:space="preserve">Chihuahua </t>
  </si>
  <si>
    <t xml:space="preserve">Queretaro </t>
  </si>
  <si>
    <t xml:space="preserve">Veracruz </t>
  </si>
  <si>
    <t>Zacatecas</t>
  </si>
  <si>
    <t>Procedimientos Ginecologicos</t>
  </si>
  <si>
    <t>Conos y Esferas</t>
  </si>
  <si>
    <t>Consultas Ginecologicas</t>
  </si>
  <si>
    <t>Consultas de Embarazo</t>
  </si>
  <si>
    <t>Consultas Pediatricas</t>
  </si>
  <si>
    <t xml:space="preserve">Procedimientos Ginecologicos </t>
  </si>
  <si>
    <t xml:space="preserve">Tarifa Promedio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</si>
</sst>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0" tint="-0.34998626667073579"/>
      <name val="Calibri"/>
      <family val="2"/>
      <scheme val="min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0" tint="-0.499984740745262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2" applyNumberFormat="1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0" borderId="2" xfId="0" applyFont="1" applyBorder="1"/>
    <xf numFmtId="3" fontId="9" fillId="0" borderId="1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8" fillId="0" borderId="3" xfId="0" applyFont="1" applyBorder="1"/>
    <xf numFmtId="0" fontId="8" fillId="0" borderId="0" xfId="0" applyFont="1"/>
    <xf numFmtId="3" fontId="9" fillId="4" borderId="1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0" fontId="8" fillId="5" borderId="0" xfId="0" applyFont="1" applyFill="1"/>
    <xf numFmtId="3" fontId="9" fillId="5" borderId="1" xfId="0" applyNumberFormat="1" applyFont="1" applyFill="1" applyBorder="1" applyAlignment="1">
      <alignment horizontal="center"/>
    </xf>
    <xf numFmtId="3" fontId="10" fillId="5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3" fontId="0" fillId="0" borderId="0" xfId="0" applyNumberFormat="1"/>
    <xf numFmtId="44" fontId="0" fillId="0" borderId="0" xfId="1" applyFont="1"/>
    <xf numFmtId="0" fontId="2" fillId="0" borderId="0" xfId="0" applyFont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inamadre-my.sharepoint.com/personal/paulina_alvarez_reinamadre_mx/Documents/BI/Comercial/BI_Vistazo%20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inamadre-my.sharepoint.com/personal/paulina_alvarez_reinamadre_mx/Documents/BI/Comercial/Reporte%20Diario/Reporte%20Diario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Data"/>
      <sheetName val="Por Médico"/>
      <sheetName val="Master"/>
      <sheetName val="Mesual x Pos x Serv"/>
      <sheetName val="Ventas"/>
      <sheetName val="Por Pos Ene"/>
      <sheetName val="Por Pos Feb"/>
      <sheetName val="Por Pos Mar"/>
      <sheetName val="Por Pos Abr"/>
      <sheetName val="Por Pos May"/>
      <sheetName val="Por Pos Jun"/>
      <sheetName val="Por Pos Jul"/>
      <sheetName val="Por Pos Ag"/>
      <sheetName val="Por Pos Sep"/>
      <sheetName val="Por Pos O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4">
          <cell r="AH14">
            <v>57</v>
          </cell>
        </row>
        <row r="15">
          <cell r="AH15">
            <v>62</v>
          </cell>
        </row>
        <row r="16">
          <cell r="AH16">
            <v>81</v>
          </cell>
        </row>
        <row r="17">
          <cell r="AH17">
            <v>38</v>
          </cell>
        </row>
        <row r="18">
          <cell r="AH18">
            <v>34</v>
          </cell>
        </row>
        <row r="19">
          <cell r="AH19">
            <v>22</v>
          </cell>
        </row>
        <row r="24">
          <cell r="AH24">
            <v>375</v>
          </cell>
        </row>
        <row r="25">
          <cell r="AH25">
            <v>430</v>
          </cell>
        </row>
        <row r="26">
          <cell r="AH26">
            <v>337</v>
          </cell>
        </row>
        <row r="27">
          <cell r="AH27">
            <v>257</v>
          </cell>
        </row>
        <row r="28">
          <cell r="AH28">
            <v>243</v>
          </cell>
        </row>
        <row r="29">
          <cell r="AH29">
            <v>222</v>
          </cell>
        </row>
        <row r="34">
          <cell r="AH34">
            <v>836</v>
          </cell>
        </row>
        <row r="35">
          <cell r="AH35">
            <v>833</v>
          </cell>
        </row>
        <row r="36">
          <cell r="AH36">
            <v>627</v>
          </cell>
        </row>
        <row r="37">
          <cell r="AH37">
            <v>489</v>
          </cell>
        </row>
        <row r="38">
          <cell r="AH38">
            <v>257</v>
          </cell>
        </row>
        <row r="39">
          <cell r="AH39">
            <v>381</v>
          </cell>
        </row>
        <row r="44">
          <cell r="AH44">
            <v>281</v>
          </cell>
        </row>
        <row r="45">
          <cell r="AH45">
            <v>204</v>
          </cell>
        </row>
        <row r="46">
          <cell r="AH46">
            <v>173</v>
          </cell>
        </row>
        <row r="47">
          <cell r="AH47">
            <v>104</v>
          </cell>
        </row>
        <row r="48">
          <cell r="AH48">
            <v>85</v>
          </cell>
        </row>
        <row r="49">
          <cell r="AH49">
            <v>105</v>
          </cell>
        </row>
        <row r="54">
          <cell r="AH54">
            <v>1352</v>
          </cell>
        </row>
        <row r="55">
          <cell r="AH55">
            <v>1071</v>
          </cell>
        </row>
        <row r="56">
          <cell r="AH56">
            <v>760</v>
          </cell>
        </row>
        <row r="57">
          <cell r="AH57">
            <v>675</v>
          </cell>
        </row>
        <row r="58">
          <cell r="AH58">
            <v>519</v>
          </cell>
        </row>
        <row r="59">
          <cell r="AH59">
            <v>531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Gráfica"/>
      <sheetName val="Notas"/>
      <sheetName val="Data 2"/>
      <sheetName val="Data"/>
      <sheetName val="Master 2021"/>
      <sheetName val="Ingresos"/>
      <sheetName val="Master acu"/>
      <sheetName val="Master para ingresos "/>
      <sheetName val="Carta"/>
      <sheetName val="Acumulado "/>
      <sheetName val="Master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6">
          <cell r="D336">
            <v>12</v>
          </cell>
        </row>
        <row r="337">
          <cell r="D337">
            <v>6</v>
          </cell>
        </row>
        <row r="338">
          <cell r="D338">
            <v>35</v>
          </cell>
        </row>
        <row r="341">
          <cell r="D341">
            <v>164</v>
          </cell>
        </row>
        <row r="342">
          <cell r="D342">
            <v>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B177-86FF-42C1-AAFD-434CAFA4B213}">
  <dimension ref="A1:AA65"/>
  <sheetViews>
    <sheetView tabSelected="1" workbookViewId="0"/>
  </sheetViews>
  <sheetFormatPr baseColWidth="10" defaultRowHeight="15" x14ac:dyDescent="0.25"/>
  <cols>
    <col min="1" max="1" width="26.140625" style="1" bestFit="1" customWidth="1"/>
    <col min="2" max="2" width="6.42578125" style="2" customWidth="1"/>
    <col min="3" max="3" width="6.42578125" style="3" customWidth="1"/>
    <col min="4" max="4" width="6.42578125" style="2" customWidth="1"/>
    <col min="5" max="5" width="6.42578125" style="3" customWidth="1"/>
    <col min="6" max="6" width="6.42578125" style="2" customWidth="1"/>
    <col min="7" max="7" width="6.42578125" style="3" customWidth="1"/>
    <col min="8" max="8" width="6.42578125" style="2" customWidth="1"/>
    <col min="9" max="9" width="6.42578125" style="3" customWidth="1"/>
    <col min="10" max="10" width="6.42578125" style="2" customWidth="1"/>
    <col min="11" max="11" width="6.42578125" style="3" customWidth="1"/>
    <col min="12" max="12" width="6.42578125" style="2" customWidth="1"/>
    <col min="13" max="13" width="6.42578125" style="3" customWidth="1"/>
    <col min="14" max="14" width="6.42578125" style="2" customWidth="1"/>
    <col min="15" max="15" width="6.42578125" style="3" customWidth="1"/>
    <col min="16" max="16" width="7" style="2" bestFit="1" customWidth="1"/>
    <col min="17" max="17" width="6.42578125" bestFit="1" customWidth="1"/>
    <col min="18" max="18" width="6.85546875" style="19" bestFit="1" customWidth="1"/>
    <col min="19" max="19" width="6.42578125" bestFit="1" customWidth="1"/>
    <col min="20" max="20" width="6.42578125" style="2" customWidth="1"/>
    <col min="21" max="21" width="6.42578125" style="3" customWidth="1"/>
    <col min="22" max="22" width="6.42578125" style="2" customWidth="1"/>
    <col min="23" max="23" width="6.42578125" style="3" customWidth="1"/>
    <col min="24" max="24" width="7" style="2" bestFit="1" customWidth="1"/>
    <col min="25" max="25" width="6.42578125" bestFit="1" customWidth="1"/>
  </cols>
  <sheetData>
    <row r="1" spans="1:27" x14ac:dyDescent="0.25">
      <c r="Q1" s="3"/>
      <c r="R1" s="4"/>
      <c r="Y1" s="3"/>
      <c r="AA1" s="5"/>
    </row>
    <row r="2" spans="1:27" x14ac:dyDescent="0.25">
      <c r="A2" s="6" t="s">
        <v>0</v>
      </c>
      <c r="B2" s="23" t="s">
        <v>1</v>
      </c>
      <c r="C2" s="23"/>
      <c r="D2" s="24" t="s">
        <v>2</v>
      </c>
      <c r="E2" s="23"/>
      <c r="F2" s="23" t="s">
        <v>3</v>
      </c>
      <c r="G2" s="23"/>
      <c r="H2" s="23" t="s">
        <v>4</v>
      </c>
      <c r="I2" s="23"/>
      <c r="J2" s="23" t="s">
        <v>5</v>
      </c>
      <c r="K2" s="23"/>
      <c r="L2" s="24" t="s">
        <v>6</v>
      </c>
      <c r="M2" s="23"/>
      <c r="N2" s="23" t="s">
        <v>7</v>
      </c>
      <c r="O2" s="23"/>
      <c r="P2" s="23" t="s">
        <v>8</v>
      </c>
      <c r="Q2" s="23"/>
      <c r="R2" s="25" t="s">
        <v>9</v>
      </c>
      <c r="S2" s="26"/>
      <c r="T2" s="24" t="s">
        <v>10</v>
      </c>
      <c r="U2" s="23"/>
      <c r="V2" s="23" t="s">
        <v>11</v>
      </c>
      <c r="W2" s="23"/>
      <c r="X2" s="23" t="s">
        <v>12</v>
      </c>
      <c r="Y2" s="23"/>
    </row>
    <row r="3" spans="1:27" ht="15.75" thickBot="1" x14ac:dyDescent="0.3">
      <c r="A3" s="6"/>
      <c r="B3" s="7">
        <v>2020</v>
      </c>
      <c r="C3" s="7">
        <v>2021</v>
      </c>
      <c r="D3" s="7">
        <v>2020</v>
      </c>
      <c r="E3" s="7">
        <v>2021</v>
      </c>
      <c r="F3" s="7">
        <v>2020</v>
      </c>
      <c r="G3" s="7">
        <v>2021</v>
      </c>
      <c r="H3" s="7">
        <v>2020</v>
      </c>
      <c r="I3" s="7">
        <v>2021</v>
      </c>
      <c r="J3" s="7">
        <v>2020</v>
      </c>
      <c r="K3" s="7">
        <v>2021</v>
      </c>
      <c r="L3" s="7">
        <v>2020</v>
      </c>
      <c r="M3" s="7">
        <v>2021</v>
      </c>
      <c r="N3" s="7">
        <v>2020</v>
      </c>
      <c r="O3" s="7">
        <v>2021</v>
      </c>
      <c r="P3" s="7">
        <v>2020</v>
      </c>
      <c r="Q3" s="7">
        <v>2021</v>
      </c>
      <c r="R3" s="7">
        <v>2020</v>
      </c>
      <c r="S3" s="7">
        <v>2021</v>
      </c>
      <c r="T3" s="7">
        <v>2020</v>
      </c>
      <c r="U3" s="7">
        <v>2021</v>
      </c>
      <c r="V3" s="7">
        <v>2020</v>
      </c>
      <c r="W3" s="7">
        <v>2021</v>
      </c>
      <c r="X3" s="7">
        <v>2020</v>
      </c>
      <c r="Y3" s="7">
        <v>2021</v>
      </c>
    </row>
    <row r="4" spans="1:27" x14ac:dyDescent="0.25">
      <c r="A4" s="8" t="s">
        <v>13</v>
      </c>
      <c r="B4" s="9">
        <v>190</v>
      </c>
      <c r="C4" s="10">
        <v>148</v>
      </c>
      <c r="D4" s="9">
        <v>185</v>
      </c>
      <c r="E4" s="10">
        <v>121</v>
      </c>
      <c r="F4" s="9">
        <v>150</v>
      </c>
      <c r="G4" s="10">
        <v>108</v>
      </c>
      <c r="H4" s="9">
        <v>130</v>
      </c>
      <c r="I4" s="10">
        <v>88</v>
      </c>
      <c r="J4" s="9">
        <v>140</v>
      </c>
      <c r="K4" s="10">
        <v>118</v>
      </c>
      <c r="L4" s="9">
        <v>150</v>
      </c>
      <c r="M4" s="10">
        <v>125</v>
      </c>
      <c r="N4" s="9">
        <v>150</v>
      </c>
      <c r="O4" s="10">
        <v>100</v>
      </c>
      <c r="P4" s="9">
        <v>140</v>
      </c>
      <c r="Q4" s="10">
        <v>149</v>
      </c>
      <c r="R4" s="9">
        <v>150</v>
      </c>
      <c r="S4" s="10">
        <v>146</v>
      </c>
      <c r="T4" s="9">
        <v>143.5</v>
      </c>
      <c r="U4" s="10"/>
      <c r="V4" s="9">
        <v>142.80000000000001</v>
      </c>
      <c r="W4" s="10"/>
      <c r="X4" s="9">
        <v>140</v>
      </c>
      <c r="Y4" s="10"/>
    </row>
    <row r="5" spans="1:27" x14ac:dyDescent="0.25">
      <c r="A5" s="11" t="s">
        <v>14</v>
      </c>
      <c r="B5" s="9">
        <v>130</v>
      </c>
      <c r="C5" s="10">
        <v>86</v>
      </c>
      <c r="D5" s="9">
        <v>150</v>
      </c>
      <c r="E5" s="10">
        <v>70</v>
      </c>
      <c r="F5" s="9">
        <v>145</v>
      </c>
      <c r="G5" s="10">
        <v>81</v>
      </c>
      <c r="H5" s="9">
        <v>95</v>
      </c>
      <c r="I5" s="10">
        <v>85</v>
      </c>
      <c r="J5" s="9">
        <v>95</v>
      </c>
      <c r="K5" s="10">
        <v>70</v>
      </c>
      <c r="L5" s="9">
        <v>95</v>
      </c>
      <c r="M5" s="10">
        <v>78</v>
      </c>
      <c r="N5" s="9">
        <v>90</v>
      </c>
      <c r="O5" s="10">
        <v>94</v>
      </c>
      <c r="P5" s="9">
        <f>((P37+P47)*0.1)</f>
        <v>113</v>
      </c>
      <c r="Q5" s="10">
        <v>89</v>
      </c>
      <c r="R5" s="9">
        <v>100</v>
      </c>
      <c r="S5" s="10">
        <v>88</v>
      </c>
      <c r="T5" s="9">
        <v>115.82499999999999</v>
      </c>
      <c r="U5" s="10"/>
      <c r="V5" s="9">
        <v>115.26</v>
      </c>
      <c r="W5" s="10"/>
      <c r="X5" s="9">
        <f>((X37+X47)*0.1)</f>
        <v>115.25999999999999</v>
      </c>
      <c r="Y5" s="10"/>
    </row>
    <row r="6" spans="1:27" x14ac:dyDescent="0.25">
      <c r="A6" s="11" t="s">
        <v>15</v>
      </c>
      <c r="B6" s="9">
        <v>100</v>
      </c>
      <c r="C6" s="10">
        <v>93</v>
      </c>
      <c r="D6" s="9">
        <v>110</v>
      </c>
      <c r="E6" s="10">
        <v>56</v>
      </c>
      <c r="F6" s="9">
        <v>115</v>
      </c>
      <c r="G6" s="10">
        <v>64</v>
      </c>
      <c r="H6" s="9">
        <v>75</v>
      </c>
      <c r="I6" s="10">
        <v>60</v>
      </c>
      <c r="J6" s="9">
        <v>75</v>
      </c>
      <c r="K6" s="10">
        <v>55</v>
      </c>
      <c r="L6" s="9">
        <v>75</v>
      </c>
      <c r="M6" s="10">
        <v>64</v>
      </c>
      <c r="N6" s="9">
        <v>70</v>
      </c>
      <c r="O6" s="10">
        <v>66</v>
      </c>
      <c r="P6" s="9">
        <v>80</v>
      </c>
      <c r="Q6" s="10">
        <v>72</v>
      </c>
      <c r="R6" s="9">
        <v>80</v>
      </c>
      <c r="S6" s="10">
        <v>76</v>
      </c>
      <c r="T6" s="9">
        <v>82</v>
      </c>
      <c r="U6" s="10"/>
      <c r="V6" s="9">
        <v>81.599999999999994</v>
      </c>
      <c r="W6" s="10"/>
      <c r="X6" s="9">
        <v>80</v>
      </c>
      <c r="Y6" s="10"/>
    </row>
    <row r="7" spans="1:27" x14ac:dyDescent="0.25">
      <c r="A7" s="11" t="s">
        <v>16</v>
      </c>
      <c r="B7" s="9">
        <v>65</v>
      </c>
      <c r="C7" s="10">
        <v>46</v>
      </c>
      <c r="D7" s="9">
        <v>75</v>
      </c>
      <c r="E7" s="10">
        <v>48</v>
      </c>
      <c r="F7" s="9">
        <v>80</v>
      </c>
      <c r="G7" s="10">
        <v>82</v>
      </c>
      <c r="H7" s="9">
        <v>70</v>
      </c>
      <c r="I7" s="10">
        <v>45</v>
      </c>
      <c r="J7" s="9">
        <v>70</v>
      </c>
      <c r="K7" s="10">
        <v>48</v>
      </c>
      <c r="L7" s="9">
        <v>70</v>
      </c>
      <c r="M7" s="10">
        <v>48</v>
      </c>
      <c r="N7" s="9">
        <v>70</v>
      </c>
      <c r="O7" s="10">
        <v>36</v>
      </c>
      <c r="P7" s="9">
        <v>50</v>
      </c>
      <c r="Q7" s="10">
        <v>52</v>
      </c>
      <c r="R7" s="9">
        <v>60</v>
      </c>
      <c r="S7" s="10">
        <v>25</v>
      </c>
      <c r="T7" s="9">
        <v>51.249999999999993</v>
      </c>
      <c r="U7" s="10"/>
      <c r="V7" s="9">
        <v>51</v>
      </c>
      <c r="W7" s="10"/>
      <c r="X7" s="9">
        <v>50</v>
      </c>
      <c r="Y7" s="10"/>
    </row>
    <row r="8" spans="1:27" x14ac:dyDescent="0.25">
      <c r="A8" s="11" t="s">
        <v>17</v>
      </c>
      <c r="B8" s="9">
        <v>55</v>
      </c>
      <c r="C8" s="10">
        <v>22</v>
      </c>
      <c r="D8" s="9">
        <v>65</v>
      </c>
      <c r="E8" s="10">
        <v>40</v>
      </c>
      <c r="F8" s="9">
        <v>75</v>
      </c>
      <c r="G8" s="10">
        <v>39</v>
      </c>
      <c r="H8" s="9">
        <v>40</v>
      </c>
      <c r="I8" s="10">
        <v>27</v>
      </c>
      <c r="J8" s="9">
        <v>45</v>
      </c>
      <c r="K8" s="10">
        <v>39</v>
      </c>
      <c r="L8" s="9">
        <v>50</v>
      </c>
      <c r="M8" s="10">
        <v>22</v>
      </c>
      <c r="N8" s="9">
        <v>50</v>
      </c>
      <c r="O8" s="10">
        <v>32</v>
      </c>
      <c r="P8" s="9">
        <v>40</v>
      </c>
      <c r="Q8" s="10">
        <v>38</v>
      </c>
      <c r="R8" s="9">
        <v>45</v>
      </c>
      <c r="S8" s="10">
        <v>45</v>
      </c>
      <c r="T8" s="9">
        <v>41</v>
      </c>
      <c r="U8" s="10"/>
      <c r="V8" s="9">
        <v>40.799999999999997</v>
      </c>
      <c r="W8" s="10"/>
      <c r="X8" s="9">
        <v>40</v>
      </c>
      <c r="Y8" s="10"/>
    </row>
    <row r="9" spans="1:27" x14ac:dyDescent="0.25">
      <c r="A9" s="12" t="s">
        <v>18</v>
      </c>
      <c r="B9" s="9">
        <v>20</v>
      </c>
      <c r="C9" s="10">
        <v>44</v>
      </c>
      <c r="D9" s="9">
        <v>25</v>
      </c>
      <c r="E9" s="10">
        <v>38</v>
      </c>
      <c r="F9" s="9">
        <v>40</v>
      </c>
      <c r="G9" s="10">
        <v>46</v>
      </c>
      <c r="H9" s="9">
        <v>45</v>
      </c>
      <c r="I9" s="10">
        <v>50</v>
      </c>
      <c r="J9" s="9">
        <v>50</v>
      </c>
      <c r="K9" s="10">
        <v>40</v>
      </c>
      <c r="L9" s="9">
        <v>55</v>
      </c>
      <c r="M9" s="10">
        <v>56</v>
      </c>
      <c r="N9" s="9">
        <v>60</v>
      </c>
      <c r="O9" s="10">
        <v>56</v>
      </c>
      <c r="P9" s="9">
        <f>((P41+P51)*0.1)</f>
        <v>63.440000000000012</v>
      </c>
      <c r="Q9" s="10">
        <v>40</v>
      </c>
      <c r="R9" s="9">
        <v>50</v>
      </c>
      <c r="S9" s="10">
        <v>68</v>
      </c>
      <c r="T9" s="9">
        <v>65.02600000000001</v>
      </c>
      <c r="U9" s="10"/>
      <c r="V9" s="9">
        <v>64.708800000000011</v>
      </c>
      <c r="W9" s="10"/>
      <c r="X9" s="9">
        <f>((X41+X51)*0.1)</f>
        <v>64.708799999999997</v>
      </c>
      <c r="Y9" s="10"/>
    </row>
    <row r="10" spans="1:27" x14ac:dyDescent="0.25">
      <c r="A10" s="12" t="s">
        <v>19</v>
      </c>
      <c r="B10" s="13"/>
      <c r="C10" s="14"/>
      <c r="D10" s="13"/>
      <c r="E10" s="14"/>
      <c r="F10" s="13"/>
      <c r="G10" s="14"/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9">
        <v>5</v>
      </c>
      <c r="S10" s="10">
        <v>5</v>
      </c>
      <c r="T10" s="13"/>
      <c r="U10" s="14"/>
      <c r="V10" s="13"/>
      <c r="W10" s="14"/>
      <c r="X10" s="13"/>
      <c r="Y10" s="14"/>
    </row>
    <row r="11" spans="1:27" x14ac:dyDescent="0.25">
      <c r="A11" s="12" t="s">
        <v>20</v>
      </c>
      <c r="B11" s="13"/>
      <c r="C11" s="14"/>
      <c r="D11" s="13"/>
      <c r="E11" s="14"/>
      <c r="F11" s="13"/>
      <c r="G11" s="14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</row>
    <row r="12" spans="1:27" x14ac:dyDescent="0.25">
      <c r="A12" s="15"/>
      <c r="B12" s="16"/>
      <c r="C12" s="17"/>
      <c r="D12" s="16"/>
      <c r="E12" s="17"/>
      <c r="F12" s="16"/>
      <c r="G12" s="17"/>
      <c r="H12" s="16"/>
      <c r="I12" s="17"/>
      <c r="J12" s="16"/>
      <c r="K12" s="17"/>
      <c r="L12" s="16"/>
      <c r="M12" s="17"/>
      <c r="N12" s="16"/>
      <c r="O12" s="17"/>
      <c r="P12" s="16"/>
      <c r="Q12" s="17"/>
      <c r="R12" s="16"/>
      <c r="S12" s="17"/>
      <c r="T12" s="16"/>
      <c r="U12" s="17"/>
      <c r="V12" s="16"/>
      <c r="W12" s="17"/>
      <c r="X12" s="16"/>
      <c r="Y12" s="17"/>
    </row>
    <row r="13" spans="1:27" x14ac:dyDescent="0.25">
      <c r="A13" s="6" t="s">
        <v>21</v>
      </c>
      <c r="B13" s="23" t="s">
        <v>1</v>
      </c>
      <c r="C13" s="23"/>
      <c r="D13" s="23" t="s">
        <v>2</v>
      </c>
      <c r="E13" s="23"/>
      <c r="F13" s="23" t="s">
        <v>3</v>
      </c>
      <c r="G13" s="23"/>
      <c r="H13" s="23" t="s">
        <v>4</v>
      </c>
      <c r="I13" s="23"/>
      <c r="J13" s="23" t="s">
        <v>5</v>
      </c>
      <c r="K13" s="23"/>
      <c r="L13" s="24" t="s">
        <v>6</v>
      </c>
      <c r="M13" s="23"/>
      <c r="N13" s="24" t="s">
        <v>7</v>
      </c>
      <c r="O13" s="23"/>
      <c r="P13" s="24" t="s">
        <v>8</v>
      </c>
      <c r="Q13" s="23"/>
      <c r="R13" s="25" t="str">
        <f>R2</f>
        <v>Septiembre</v>
      </c>
      <c r="S13" s="26"/>
      <c r="T13" s="24" t="s">
        <v>10</v>
      </c>
      <c r="U13" s="23"/>
      <c r="V13" s="23" t="s">
        <v>11</v>
      </c>
      <c r="W13" s="23"/>
      <c r="X13" s="23" t="s">
        <v>12</v>
      </c>
      <c r="Y13" s="23"/>
    </row>
    <row r="14" spans="1:27" ht="15.75" thickBot="1" x14ac:dyDescent="0.3">
      <c r="A14" s="6"/>
      <c r="B14" s="7">
        <v>2020</v>
      </c>
      <c r="C14" s="7">
        <v>2021</v>
      </c>
      <c r="D14" s="7">
        <v>2020</v>
      </c>
      <c r="E14" s="7">
        <v>2021</v>
      </c>
      <c r="F14" s="7">
        <v>2020</v>
      </c>
      <c r="G14" s="7">
        <v>2021</v>
      </c>
      <c r="H14" s="7">
        <v>2020</v>
      </c>
      <c r="I14" s="7">
        <v>2021</v>
      </c>
      <c r="J14" s="7">
        <v>2020</v>
      </c>
      <c r="K14" s="7">
        <v>2021</v>
      </c>
      <c r="L14" s="7">
        <v>2020</v>
      </c>
      <c r="M14" s="7">
        <v>2021</v>
      </c>
      <c r="N14" s="7">
        <v>2020</v>
      </c>
      <c r="O14" s="7">
        <v>2021</v>
      </c>
      <c r="P14" s="7">
        <v>2020</v>
      </c>
      <c r="Q14" s="7">
        <v>2021</v>
      </c>
      <c r="R14" s="7">
        <v>2020</v>
      </c>
      <c r="S14" s="7">
        <v>2021</v>
      </c>
      <c r="T14" s="7">
        <v>2020</v>
      </c>
      <c r="U14" s="7">
        <v>2021</v>
      </c>
      <c r="V14" s="7">
        <v>2020</v>
      </c>
      <c r="W14" s="7">
        <v>2021</v>
      </c>
      <c r="X14" s="7">
        <v>2020</v>
      </c>
      <c r="Y14" s="7">
        <v>2021</v>
      </c>
    </row>
    <row r="15" spans="1:27" x14ac:dyDescent="0.25">
      <c r="A15" s="8" t="s">
        <v>13</v>
      </c>
      <c r="B15" s="9">
        <v>80</v>
      </c>
      <c r="C15" s="10">
        <v>99</v>
      </c>
      <c r="D15" s="9">
        <v>70</v>
      </c>
      <c r="E15" s="10">
        <v>102</v>
      </c>
      <c r="F15" s="9">
        <v>85</v>
      </c>
      <c r="G15" s="10">
        <v>84</v>
      </c>
      <c r="H15" s="9">
        <v>90</v>
      </c>
      <c r="I15" s="10">
        <v>82</v>
      </c>
      <c r="J15" s="9">
        <v>100</v>
      </c>
      <c r="K15" s="10">
        <v>76</v>
      </c>
      <c r="L15" s="9">
        <v>120</v>
      </c>
      <c r="M15" s="10">
        <v>84</v>
      </c>
      <c r="N15" s="9">
        <v>104</v>
      </c>
      <c r="O15" s="10">
        <v>76</v>
      </c>
      <c r="P15" s="9">
        <v>90</v>
      </c>
      <c r="Q15" s="10">
        <v>80</v>
      </c>
      <c r="R15" s="9">
        <v>82.286177543575192</v>
      </c>
      <c r="S15" s="10">
        <f>+'[1]Por Pos Sep'!$AH$14</f>
        <v>57</v>
      </c>
      <c r="T15" s="9">
        <v>92.249999999999986</v>
      </c>
      <c r="U15" s="10"/>
      <c r="V15" s="9">
        <v>92.97</v>
      </c>
      <c r="W15" s="10"/>
      <c r="X15" s="9">
        <v>91.8</v>
      </c>
      <c r="Y15" s="10"/>
    </row>
    <row r="16" spans="1:27" x14ac:dyDescent="0.25">
      <c r="A16" s="11" t="s">
        <v>14</v>
      </c>
      <c r="B16" s="9">
        <v>60</v>
      </c>
      <c r="C16" s="10">
        <v>51</v>
      </c>
      <c r="D16" s="9">
        <v>50</v>
      </c>
      <c r="E16" s="10">
        <v>65</v>
      </c>
      <c r="F16" s="9">
        <v>70</v>
      </c>
      <c r="G16" s="10">
        <v>83</v>
      </c>
      <c r="H16" s="9">
        <v>75</v>
      </c>
      <c r="I16" s="10">
        <v>61</v>
      </c>
      <c r="J16" s="9">
        <v>90</v>
      </c>
      <c r="K16" s="10">
        <v>33</v>
      </c>
      <c r="L16" s="9">
        <v>110</v>
      </c>
      <c r="M16" s="10">
        <v>49</v>
      </c>
      <c r="N16" s="9">
        <v>70</v>
      </c>
      <c r="O16" s="10">
        <v>58</v>
      </c>
      <c r="P16" s="9">
        <v>70</v>
      </c>
      <c r="Q16" s="10">
        <v>64</v>
      </c>
      <c r="R16" s="9">
        <v>65.828942034860162</v>
      </c>
      <c r="S16" s="10">
        <f>+'[1]Por Pos Sep'!$AH$15</f>
        <v>62</v>
      </c>
      <c r="T16" s="9">
        <v>71.75</v>
      </c>
      <c r="U16" s="10"/>
      <c r="V16" s="9">
        <v>72.309999999999988</v>
      </c>
      <c r="W16" s="10"/>
      <c r="X16" s="9">
        <v>71.400000000000006</v>
      </c>
      <c r="Y16" s="10"/>
    </row>
    <row r="17" spans="1:25" x14ac:dyDescent="0.25">
      <c r="A17" s="11" t="s">
        <v>15</v>
      </c>
      <c r="B17" s="9">
        <v>80</v>
      </c>
      <c r="C17" s="10">
        <v>73</v>
      </c>
      <c r="D17" s="9">
        <v>70</v>
      </c>
      <c r="E17" s="10">
        <v>95</v>
      </c>
      <c r="F17" s="9">
        <v>85</v>
      </c>
      <c r="G17" s="10">
        <v>76</v>
      </c>
      <c r="H17" s="9">
        <v>90</v>
      </c>
      <c r="I17" s="10">
        <v>71</v>
      </c>
      <c r="J17" s="9">
        <v>90</v>
      </c>
      <c r="K17" s="10">
        <v>70</v>
      </c>
      <c r="L17" s="9">
        <v>100</v>
      </c>
      <c r="M17" s="10">
        <v>53</v>
      </c>
      <c r="N17" s="9">
        <v>90</v>
      </c>
      <c r="O17" s="10">
        <v>82</v>
      </c>
      <c r="P17" s="9">
        <v>100</v>
      </c>
      <c r="Q17" s="10">
        <v>74</v>
      </c>
      <c r="R17" s="9">
        <v>76.11471422780707</v>
      </c>
      <c r="S17" s="10">
        <f>+'[1]Por Pos Sep'!$AH$16</f>
        <v>81</v>
      </c>
      <c r="T17" s="9">
        <v>102.49999999999999</v>
      </c>
      <c r="U17" s="10"/>
      <c r="V17" s="9">
        <v>103.3</v>
      </c>
      <c r="W17" s="10"/>
      <c r="X17" s="9">
        <v>102</v>
      </c>
      <c r="Y17" s="10"/>
    </row>
    <row r="18" spans="1:25" x14ac:dyDescent="0.25">
      <c r="A18" s="11" t="s">
        <v>16</v>
      </c>
      <c r="B18" s="9">
        <v>25</v>
      </c>
      <c r="C18" s="10">
        <v>27</v>
      </c>
      <c r="D18" s="9">
        <v>20</v>
      </c>
      <c r="E18" s="10">
        <v>28</v>
      </c>
      <c r="F18" s="9">
        <v>30</v>
      </c>
      <c r="G18" s="10">
        <v>36</v>
      </c>
      <c r="H18" s="9">
        <v>40</v>
      </c>
      <c r="I18" s="10">
        <v>38</v>
      </c>
      <c r="J18" s="9">
        <v>45</v>
      </c>
      <c r="K18" s="10">
        <v>44</v>
      </c>
      <c r="L18" s="9">
        <v>60</v>
      </c>
      <c r="M18" s="10">
        <v>34</v>
      </c>
      <c r="N18" s="9">
        <v>50</v>
      </c>
      <c r="O18" s="10">
        <v>35</v>
      </c>
      <c r="P18" s="9">
        <v>50</v>
      </c>
      <c r="Q18" s="10">
        <v>24</v>
      </c>
      <c r="R18" s="9">
        <v>24.685853263072559</v>
      </c>
      <c r="S18" s="10">
        <f>+'[1]Por Pos Sep'!$AH$17</f>
        <v>38</v>
      </c>
      <c r="T18" s="9">
        <v>51.249999999999993</v>
      </c>
      <c r="U18" s="10"/>
      <c r="V18" s="9">
        <v>51.65</v>
      </c>
      <c r="W18" s="10"/>
      <c r="X18" s="9">
        <v>51</v>
      </c>
      <c r="Y18" s="10"/>
    </row>
    <row r="19" spans="1:25" x14ac:dyDescent="0.25">
      <c r="A19" s="11" t="s">
        <v>17</v>
      </c>
      <c r="B19" s="9">
        <v>20</v>
      </c>
      <c r="C19" s="10">
        <v>30</v>
      </c>
      <c r="D19" s="9">
        <v>35</v>
      </c>
      <c r="E19" s="10">
        <v>25</v>
      </c>
      <c r="F19" s="9">
        <v>50</v>
      </c>
      <c r="G19" s="10">
        <v>52</v>
      </c>
      <c r="H19" s="9">
        <v>75</v>
      </c>
      <c r="I19" s="10">
        <v>37</v>
      </c>
      <c r="J19" s="9">
        <v>80</v>
      </c>
      <c r="K19" s="10">
        <v>33</v>
      </c>
      <c r="L19" s="9">
        <v>90</v>
      </c>
      <c r="M19" s="10">
        <v>38</v>
      </c>
      <c r="N19" s="9">
        <v>55</v>
      </c>
      <c r="O19" s="10">
        <v>31</v>
      </c>
      <c r="P19" s="9">
        <v>45</v>
      </c>
      <c r="Q19" s="10">
        <v>33</v>
      </c>
      <c r="R19" s="9">
        <v>33.943048236724771</v>
      </c>
      <c r="S19" s="10">
        <f>+'[1]Por Pos Sep'!$AH$18</f>
        <v>34</v>
      </c>
      <c r="T19" s="9">
        <v>46.124999999999993</v>
      </c>
      <c r="U19" s="10"/>
      <c r="V19" s="9">
        <v>46.484999999999999</v>
      </c>
      <c r="W19" s="10"/>
      <c r="X19" s="9">
        <v>45.9</v>
      </c>
      <c r="Y19" s="10"/>
    </row>
    <row r="20" spans="1:25" x14ac:dyDescent="0.25">
      <c r="A20" s="12" t="s">
        <v>18</v>
      </c>
      <c r="B20" s="9">
        <v>10</v>
      </c>
      <c r="C20" s="10">
        <v>11</v>
      </c>
      <c r="D20" s="9">
        <v>10</v>
      </c>
      <c r="E20" s="10">
        <v>12</v>
      </c>
      <c r="F20" s="9">
        <v>20</v>
      </c>
      <c r="G20" s="10">
        <v>24</v>
      </c>
      <c r="H20" s="9">
        <v>40</v>
      </c>
      <c r="I20" s="10">
        <v>23</v>
      </c>
      <c r="J20" s="9">
        <v>45</v>
      </c>
      <c r="K20" s="10">
        <v>20</v>
      </c>
      <c r="L20" s="9">
        <v>65</v>
      </c>
      <c r="M20" s="10">
        <v>19</v>
      </c>
      <c r="N20" s="9">
        <v>30</v>
      </c>
      <c r="O20" s="10">
        <v>34</v>
      </c>
      <c r="P20" s="9">
        <v>40</v>
      </c>
      <c r="Q20" s="10">
        <v>20</v>
      </c>
      <c r="R20" s="9">
        <v>20.571544385893798</v>
      </c>
      <c r="S20" s="10">
        <f>+'[1]Por Pos Sep'!$AH$19</f>
        <v>22</v>
      </c>
      <c r="T20" s="9">
        <v>41</v>
      </c>
      <c r="U20" s="10"/>
      <c r="V20" s="9">
        <v>41.319999999999993</v>
      </c>
      <c r="W20" s="10"/>
      <c r="X20" s="9">
        <v>40.799999999999997</v>
      </c>
      <c r="Y20" s="10"/>
    </row>
    <row r="21" spans="1:25" x14ac:dyDescent="0.25">
      <c r="A21" s="12" t="s">
        <v>19</v>
      </c>
      <c r="B21" s="13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9">
        <v>1</v>
      </c>
      <c r="S21" s="10">
        <f>+[2]Carta!$D$342</f>
        <v>2</v>
      </c>
      <c r="T21" s="13"/>
      <c r="U21" s="14"/>
      <c r="V21" s="13"/>
      <c r="W21" s="14"/>
      <c r="X21" s="13"/>
      <c r="Y21" s="14"/>
    </row>
    <row r="22" spans="1:25" x14ac:dyDescent="0.25">
      <c r="A22" s="12" t="s">
        <v>20</v>
      </c>
      <c r="B22" s="13"/>
      <c r="C22" s="14"/>
      <c r="D22" s="13"/>
      <c r="E22" s="14"/>
      <c r="F22" s="13"/>
      <c r="G22" s="14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13"/>
      <c r="S22" s="14"/>
      <c r="T22" s="13"/>
      <c r="U22" s="14"/>
      <c r="V22" s="13"/>
      <c r="W22" s="14"/>
      <c r="X22" s="13"/>
      <c r="Y22" s="14"/>
    </row>
    <row r="23" spans="1:25" x14ac:dyDescent="0.25">
      <c r="A23" s="15"/>
      <c r="B23" s="16"/>
      <c r="C23" s="17"/>
      <c r="D23" s="16"/>
      <c r="E23" s="17"/>
      <c r="F23" s="16"/>
      <c r="G23" s="17"/>
      <c r="H23" s="16"/>
      <c r="I23" s="17"/>
      <c r="J23" s="16"/>
      <c r="K23" s="17"/>
      <c r="L23" s="16"/>
      <c r="M23" s="17"/>
      <c r="N23" s="16"/>
      <c r="O23" s="17"/>
      <c r="P23" s="16"/>
      <c r="Q23" s="17"/>
      <c r="R23" s="16"/>
      <c r="S23" s="17"/>
      <c r="T23" s="16"/>
      <c r="U23" s="17"/>
      <c r="V23" s="16"/>
      <c r="W23" s="17"/>
      <c r="X23" s="16"/>
      <c r="Y23" s="17"/>
    </row>
    <row r="24" spans="1:25" x14ac:dyDescent="0.25">
      <c r="A24" s="6" t="s">
        <v>22</v>
      </c>
      <c r="B24" s="23" t="s">
        <v>1</v>
      </c>
      <c r="C24" s="23"/>
      <c r="D24" s="23" t="s">
        <v>2</v>
      </c>
      <c r="E24" s="23"/>
      <c r="F24" s="23" t="s">
        <v>3</v>
      </c>
      <c r="G24" s="23"/>
      <c r="H24" s="23" t="s">
        <v>4</v>
      </c>
      <c r="I24" s="23"/>
      <c r="J24" s="23" t="s">
        <v>5</v>
      </c>
      <c r="K24" s="23"/>
      <c r="L24" s="24" t="s">
        <v>6</v>
      </c>
      <c r="M24" s="23"/>
      <c r="N24" s="23" t="s">
        <v>7</v>
      </c>
      <c r="O24" s="23"/>
      <c r="P24" s="23" t="s">
        <v>8</v>
      </c>
      <c r="Q24" s="23"/>
      <c r="R24" s="25" t="str">
        <f>R13</f>
        <v>Septiembre</v>
      </c>
      <c r="S24" s="26"/>
      <c r="T24" s="24" t="s">
        <v>10</v>
      </c>
      <c r="U24" s="23"/>
      <c r="V24" s="23" t="s">
        <v>11</v>
      </c>
      <c r="W24" s="23"/>
      <c r="X24" s="23" t="s">
        <v>12</v>
      </c>
      <c r="Y24" s="23"/>
    </row>
    <row r="25" spans="1:25" ht="15.75" thickBot="1" x14ac:dyDescent="0.3">
      <c r="A25" s="6"/>
      <c r="B25" s="7">
        <v>2020</v>
      </c>
      <c r="C25" s="7">
        <v>2021</v>
      </c>
      <c r="D25" s="7">
        <v>2020</v>
      </c>
      <c r="E25" s="7">
        <v>2021</v>
      </c>
      <c r="F25" s="7">
        <v>2020</v>
      </c>
      <c r="G25" s="7">
        <v>2021</v>
      </c>
      <c r="H25" s="7">
        <v>2020</v>
      </c>
      <c r="I25" s="7">
        <v>2021</v>
      </c>
      <c r="J25" s="7">
        <v>2020</v>
      </c>
      <c r="K25" s="7">
        <v>2021</v>
      </c>
      <c r="L25" s="7">
        <v>2020</v>
      </c>
      <c r="M25" s="7">
        <v>2021</v>
      </c>
      <c r="N25" s="7">
        <v>2020</v>
      </c>
      <c r="O25" s="7">
        <v>2021</v>
      </c>
      <c r="P25" s="7">
        <v>2020</v>
      </c>
      <c r="Q25" s="7">
        <v>2021</v>
      </c>
      <c r="R25" s="7">
        <v>2020</v>
      </c>
      <c r="S25" s="7">
        <v>2021</v>
      </c>
      <c r="T25" s="7">
        <v>2020</v>
      </c>
      <c r="U25" s="7">
        <v>2021</v>
      </c>
      <c r="V25" s="7">
        <v>2020</v>
      </c>
      <c r="W25" s="7">
        <v>2021</v>
      </c>
      <c r="X25" s="7">
        <v>2020</v>
      </c>
      <c r="Y25" s="7">
        <v>2021</v>
      </c>
    </row>
    <row r="26" spans="1:25" x14ac:dyDescent="0.25">
      <c r="A26" s="8" t="s">
        <v>13</v>
      </c>
      <c r="B26" s="9">
        <v>580</v>
      </c>
      <c r="C26" s="10">
        <v>506</v>
      </c>
      <c r="D26" s="9">
        <v>560</v>
      </c>
      <c r="E26" s="10">
        <v>488</v>
      </c>
      <c r="F26" s="9">
        <v>600</v>
      </c>
      <c r="G26" s="10">
        <v>530</v>
      </c>
      <c r="H26" s="9">
        <v>630</v>
      </c>
      <c r="I26" s="10">
        <v>452</v>
      </c>
      <c r="J26" s="9">
        <v>660</v>
      </c>
      <c r="K26" s="10">
        <v>443</v>
      </c>
      <c r="L26" s="9">
        <v>680</v>
      </c>
      <c r="M26" s="10">
        <v>456</v>
      </c>
      <c r="N26" s="9">
        <v>638</v>
      </c>
      <c r="O26" s="10">
        <v>486</v>
      </c>
      <c r="P26" s="9">
        <v>520</v>
      </c>
      <c r="Q26" s="10">
        <v>514</v>
      </c>
      <c r="R26" s="9">
        <v>528.68869071747065</v>
      </c>
      <c r="S26" s="10">
        <f>'[1]Por Pos Sep'!$AH$24</f>
        <v>375</v>
      </c>
      <c r="T26" s="9">
        <v>533</v>
      </c>
      <c r="U26" s="10"/>
      <c r="V26" s="9">
        <v>537.16</v>
      </c>
      <c r="W26" s="10"/>
      <c r="X26" s="9">
        <v>530.4</v>
      </c>
      <c r="Y26" s="10"/>
    </row>
    <row r="27" spans="1:25" x14ac:dyDescent="0.25">
      <c r="A27" s="11" t="s">
        <v>14</v>
      </c>
      <c r="B27" s="9">
        <v>530</v>
      </c>
      <c r="C27" s="10">
        <v>490</v>
      </c>
      <c r="D27" s="9">
        <v>510</v>
      </c>
      <c r="E27" s="10">
        <v>495</v>
      </c>
      <c r="F27" s="9">
        <v>545</v>
      </c>
      <c r="G27" s="10">
        <v>530</v>
      </c>
      <c r="H27" s="9">
        <v>570</v>
      </c>
      <c r="I27" s="10">
        <v>418</v>
      </c>
      <c r="J27" s="9">
        <v>600</v>
      </c>
      <c r="K27" s="10">
        <v>479</v>
      </c>
      <c r="L27" s="9">
        <v>650</v>
      </c>
      <c r="M27" s="10">
        <v>454</v>
      </c>
      <c r="N27" s="9">
        <v>530</v>
      </c>
      <c r="O27" s="10">
        <v>467</v>
      </c>
      <c r="P27" s="9">
        <v>515</v>
      </c>
      <c r="Q27" s="10">
        <v>490</v>
      </c>
      <c r="R27" s="9">
        <v>504.0028374543981</v>
      </c>
      <c r="S27" s="10">
        <f>'[1]Por Pos Sep'!$AH$25</f>
        <v>430</v>
      </c>
      <c r="T27" s="9">
        <v>527.875</v>
      </c>
      <c r="U27" s="10"/>
      <c r="V27" s="9">
        <v>531.995</v>
      </c>
      <c r="W27" s="10"/>
      <c r="X27" s="9">
        <v>525.29999999999995</v>
      </c>
      <c r="Y27" s="10"/>
    </row>
    <row r="28" spans="1:25" x14ac:dyDescent="0.25">
      <c r="A28" s="11" t="s">
        <v>15</v>
      </c>
      <c r="B28" s="9">
        <v>470</v>
      </c>
      <c r="C28" s="10">
        <v>346</v>
      </c>
      <c r="D28" s="9">
        <v>440</v>
      </c>
      <c r="E28" s="10">
        <v>399</v>
      </c>
      <c r="F28" s="9">
        <v>480</v>
      </c>
      <c r="G28" s="10">
        <v>420</v>
      </c>
      <c r="H28" s="9">
        <v>500</v>
      </c>
      <c r="I28" s="10">
        <v>335</v>
      </c>
      <c r="J28" s="9">
        <v>520</v>
      </c>
      <c r="K28" s="10">
        <v>379</v>
      </c>
      <c r="L28" s="9">
        <v>550</v>
      </c>
      <c r="M28" s="10">
        <v>343</v>
      </c>
      <c r="N28" s="9">
        <v>450</v>
      </c>
      <c r="O28" s="10">
        <v>407</v>
      </c>
      <c r="P28" s="9">
        <v>420</v>
      </c>
      <c r="Q28" s="10">
        <v>384</v>
      </c>
      <c r="R28" s="9">
        <v>394.97365220916095</v>
      </c>
      <c r="S28" s="10">
        <f>'[1]Por Pos Sep'!$AH$26</f>
        <v>337</v>
      </c>
      <c r="T28" s="9">
        <v>430.49999999999994</v>
      </c>
      <c r="U28" s="10"/>
      <c r="V28" s="9">
        <v>433.85999999999996</v>
      </c>
      <c r="W28" s="10"/>
      <c r="X28" s="9">
        <v>428.40000000000003</v>
      </c>
      <c r="Y28" s="10"/>
    </row>
    <row r="29" spans="1:25" x14ac:dyDescent="0.25">
      <c r="A29" s="11" t="s">
        <v>16</v>
      </c>
      <c r="B29" s="9">
        <v>330</v>
      </c>
      <c r="C29" s="10">
        <v>242</v>
      </c>
      <c r="D29" s="9">
        <v>310</v>
      </c>
      <c r="E29" s="10">
        <v>264</v>
      </c>
      <c r="F29" s="9">
        <v>340</v>
      </c>
      <c r="G29" s="10">
        <v>320</v>
      </c>
      <c r="H29" s="9">
        <v>360</v>
      </c>
      <c r="I29" s="10">
        <v>308</v>
      </c>
      <c r="J29" s="9">
        <v>380</v>
      </c>
      <c r="K29" s="10">
        <v>321</v>
      </c>
      <c r="L29" s="9">
        <v>400</v>
      </c>
      <c r="M29" s="10">
        <v>298</v>
      </c>
      <c r="N29" s="9">
        <v>400</v>
      </c>
      <c r="O29" s="10">
        <v>289</v>
      </c>
      <c r="P29" s="9">
        <v>320</v>
      </c>
      <c r="Q29" s="10">
        <v>279</v>
      </c>
      <c r="R29" s="9">
        <v>286.97304418321852</v>
      </c>
      <c r="S29" s="10">
        <f>'[1]Por Pos Sep'!$AH$27</f>
        <v>257</v>
      </c>
      <c r="T29" s="9">
        <v>328</v>
      </c>
      <c r="U29" s="10"/>
      <c r="V29" s="9">
        <v>330.55999999999995</v>
      </c>
      <c r="W29" s="10"/>
      <c r="X29" s="9">
        <v>326.39999999999998</v>
      </c>
      <c r="Y29" s="10"/>
    </row>
    <row r="30" spans="1:25" x14ac:dyDescent="0.25">
      <c r="A30" s="11" t="s">
        <v>17</v>
      </c>
      <c r="B30" s="9">
        <v>270</v>
      </c>
      <c r="C30" s="10">
        <v>229</v>
      </c>
      <c r="D30" s="9">
        <v>250</v>
      </c>
      <c r="E30" s="10">
        <v>221</v>
      </c>
      <c r="F30" s="9">
        <v>290</v>
      </c>
      <c r="G30" s="10">
        <v>311</v>
      </c>
      <c r="H30" s="9">
        <v>450</v>
      </c>
      <c r="I30" s="10">
        <v>295</v>
      </c>
      <c r="J30" s="9">
        <v>500</v>
      </c>
      <c r="K30" s="10">
        <v>290</v>
      </c>
      <c r="L30" s="9">
        <v>550</v>
      </c>
      <c r="M30" s="10">
        <v>298</v>
      </c>
      <c r="N30" s="9">
        <v>350</v>
      </c>
      <c r="O30" s="10">
        <v>247</v>
      </c>
      <c r="P30" s="9">
        <v>310</v>
      </c>
      <c r="Q30" s="10">
        <v>252</v>
      </c>
      <c r="R30" s="9">
        <v>259.20145926226189</v>
      </c>
      <c r="S30" s="10">
        <f>'[1]Por Pos Sep'!$AH$28</f>
        <v>243</v>
      </c>
      <c r="T30" s="9">
        <v>317.75</v>
      </c>
      <c r="U30" s="10"/>
      <c r="V30" s="9">
        <v>320.22999999999996</v>
      </c>
      <c r="W30" s="10"/>
      <c r="X30" s="9">
        <v>316.2</v>
      </c>
      <c r="Y30" s="10"/>
    </row>
    <row r="31" spans="1:25" x14ac:dyDescent="0.25">
      <c r="A31" s="12" t="s">
        <v>18</v>
      </c>
      <c r="B31" s="9">
        <v>200</v>
      </c>
      <c r="C31" s="10">
        <v>167</v>
      </c>
      <c r="D31" s="9">
        <v>200</v>
      </c>
      <c r="E31" s="10">
        <v>185</v>
      </c>
      <c r="F31" s="9">
        <v>230</v>
      </c>
      <c r="G31" s="10">
        <v>232</v>
      </c>
      <c r="H31" s="9">
        <v>320</v>
      </c>
      <c r="I31" s="10">
        <v>203</v>
      </c>
      <c r="J31" s="9">
        <v>325</v>
      </c>
      <c r="K31" s="10">
        <v>213</v>
      </c>
      <c r="L31" s="9">
        <v>335</v>
      </c>
      <c r="M31" s="10">
        <v>225</v>
      </c>
      <c r="N31" s="9">
        <v>300</v>
      </c>
      <c r="O31" s="10">
        <v>218</v>
      </c>
      <c r="P31" s="9">
        <v>245</v>
      </c>
      <c r="Q31" s="10">
        <v>234</v>
      </c>
      <c r="R31" s="9">
        <v>240.68706931495743</v>
      </c>
      <c r="S31" s="10">
        <f>'[1]Por Pos Sep'!$AH$29</f>
        <v>222</v>
      </c>
      <c r="T31" s="9">
        <v>251.12499999999997</v>
      </c>
      <c r="U31" s="10"/>
      <c r="V31" s="9">
        <v>253.08499999999998</v>
      </c>
      <c r="W31" s="10"/>
      <c r="X31" s="9">
        <v>249.9</v>
      </c>
      <c r="Y31" s="10"/>
    </row>
    <row r="32" spans="1:25" x14ac:dyDescent="0.25">
      <c r="A32" s="12" t="s">
        <v>19</v>
      </c>
      <c r="B32" s="13"/>
      <c r="C32" s="14"/>
      <c r="D32" s="13"/>
      <c r="E32" s="14"/>
      <c r="F32" s="13"/>
      <c r="G32" s="14"/>
      <c r="H32" s="13"/>
      <c r="I32" s="14"/>
      <c r="J32" s="13"/>
      <c r="K32" s="14"/>
      <c r="L32" s="13"/>
      <c r="M32" s="14"/>
      <c r="N32" s="13"/>
      <c r="O32" s="14"/>
      <c r="P32" s="13"/>
      <c r="Q32" s="14"/>
      <c r="R32" s="13">
        <v>18.299999999999997</v>
      </c>
      <c r="S32" s="14">
        <f>+[2]Carta!$D$341</f>
        <v>164</v>
      </c>
      <c r="T32" s="13"/>
      <c r="U32" s="14"/>
      <c r="V32" s="13"/>
      <c r="W32" s="14"/>
      <c r="X32" s="13"/>
      <c r="Y32" s="14"/>
    </row>
    <row r="33" spans="1:25" x14ac:dyDescent="0.25">
      <c r="A33" s="12" t="s">
        <v>20</v>
      </c>
      <c r="B33" s="13"/>
      <c r="C33" s="14"/>
      <c r="D33" s="13"/>
      <c r="E33" s="14"/>
      <c r="F33" s="13"/>
      <c r="G33" s="14"/>
      <c r="H33" s="13"/>
      <c r="I33" s="14"/>
      <c r="J33" s="13"/>
      <c r="K33" s="14"/>
      <c r="L33" s="13"/>
      <c r="M33" s="14"/>
      <c r="N33" s="13"/>
      <c r="O33" s="14"/>
      <c r="P33" s="13"/>
      <c r="Q33" s="14"/>
      <c r="R33" s="13"/>
      <c r="S33" s="14"/>
      <c r="T33" s="13"/>
      <c r="U33" s="14"/>
      <c r="V33" s="13"/>
      <c r="W33" s="14"/>
      <c r="X33" s="13"/>
      <c r="Y33" s="14"/>
    </row>
    <row r="34" spans="1:25" x14ac:dyDescent="0.25">
      <c r="A34" s="6" t="s">
        <v>23</v>
      </c>
      <c r="B34" s="23" t="s">
        <v>1</v>
      </c>
      <c r="C34" s="23"/>
      <c r="D34" s="23" t="s">
        <v>2</v>
      </c>
      <c r="E34" s="23"/>
      <c r="F34" s="23" t="s">
        <v>3</v>
      </c>
      <c r="G34" s="23"/>
      <c r="H34" s="23" t="s">
        <v>4</v>
      </c>
      <c r="I34" s="23"/>
      <c r="J34" s="23" t="s">
        <v>5</v>
      </c>
      <c r="K34" s="23"/>
      <c r="L34" s="24" t="s">
        <v>6</v>
      </c>
      <c r="M34" s="23"/>
      <c r="N34" s="23" t="s">
        <v>7</v>
      </c>
      <c r="O34" s="23"/>
      <c r="P34" s="23" t="s">
        <v>8</v>
      </c>
      <c r="Q34" s="23"/>
      <c r="R34" s="25" t="str">
        <f>R24</f>
        <v>Septiembre</v>
      </c>
      <c r="S34" s="26"/>
      <c r="T34" s="24" t="s">
        <v>10</v>
      </c>
      <c r="U34" s="23"/>
      <c r="V34" s="23" t="s">
        <v>11</v>
      </c>
      <c r="W34" s="23"/>
      <c r="X34" s="23" t="s">
        <v>12</v>
      </c>
      <c r="Y34" s="23"/>
    </row>
    <row r="35" spans="1:25" ht="15.75" thickBot="1" x14ac:dyDescent="0.3">
      <c r="A35" s="6"/>
      <c r="B35" s="7">
        <v>2020</v>
      </c>
      <c r="C35" s="7">
        <v>2021</v>
      </c>
      <c r="D35" s="7">
        <v>2020</v>
      </c>
      <c r="E35" s="7">
        <v>2021</v>
      </c>
      <c r="F35" s="7">
        <v>2020</v>
      </c>
      <c r="G35" s="7">
        <v>2021</v>
      </c>
      <c r="H35" s="7">
        <v>2020</v>
      </c>
      <c r="I35" s="7">
        <v>2021</v>
      </c>
      <c r="J35" s="7">
        <v>2020</v>
      </c>
      <c r="K35" s="7">
        <v>2021</v>
      </c>
      <c r="L35" s="7">
        <v>2020</v>
      </c>
      <c r="M35" s="7">
        <v>2021</v>
      </c>
      <c r="N35" s="7">
        <v>2020</v>
      </c>
      <c r="O35" s="7">
        <v>2021</v>
      </c>
      <c r="P35" s="7">
        <v>2020</v>
      </c>
      <c r="Q35" s="7">
        <v>2021</v>
      </c>
      <c r="R35" s="7">
        <v>2020</v>
      </c>
      <c r="S35" s="7">
        <v>2021</v>
      </c>
      <c r="T35" s="7">
        <v>2020</v>
      </c>
      <c r="U35" s="7">
        <v>2021</v>
      </c>
      <c r="V35" s="7">
        <v>2020</v>
      </c>
      <c r="W35" s="7">
        <v>2021</v>
      </c>
      <c r="X35" s="7">
        <v>2020</v>
      </c>
      <c r="Y35" s="7">
        <v>2021</v>
      </c>
    </row>
    <row r="36" spans="1:25" x14ac:dyDescent="0.25">
      <c r="A36" s="8" t="s">
        <v>13</v>
      </c>
      <c r="B36" s="9">
        <v>1175</v>
      </c>
      <c r="C36" s="10">
        <v>901</v>
      </c>
      <c r="D36" s="9">
        <v>1150</v>
      </c>
      <c r="E36" s="10">
        <v>912</v>
      </c>
      <c r="F36" s="9">
        <v>1250</v>
      </c>
      <c r="G36" s="10">
        <v>926</v>
      </c>
      <c r="H36" s="9">
        <v>1275</v>
      </c>
      <c r="I36" s="10">
        <v>815</v>
      </c>
      <c r="J36" s="9">
        <v>1300</v>
      </c>
      <c r="K36" s="10">
        <v>886</v>
      </c>
      <c r="L36" s="9">
        <v>1320</v>
      </c>
      <c r="M36" s="10">
        <v>829</v>
      </c>
      <c r="N36" s="9">
        <f>1257-N46</f>
        <v>966</v>
      </c>
      <c r="O36" s="10">
        <v>906</v>
      </c>
      <c r="P36" s="9">
        <v>1000</v>
      </c>
      <c r="Q36" s="10">
        <v>911</v>
      </c>
      <c r="R36" s="9">
        <v>937.03384677746249</v>
      </c>
      <c r="S36" s="10">
        <f>+'[1]Por Pos Sep'!$AH$34</f>
        <v>836</v>
      </c>
      <c r="T36" s="9">
        <v>1025</v>
      </c>
      <c r="U36" s="10"/>
      <c r="V36" s="9">
        <v>1033</v>
      </c>
      <c r="W36" s="10"/>
      <c r="X36" s="9">
        <v>1020</v>
      </c>
      <c r="Y36" s="10"/>
    </row>
    <row r="37" spans="1:25" x14ac:dyDescent="0.25">
      <c r="A37" s="11" t="s">
        <v>14</v>
      </c>
      <c r="B37" s="9">
        <v>1100</v>
      </c>
      <c r="C37" s="10">
        <v>766</v>
      </c>
      <c r="D37" s="9">
        <v>1050</v>
      </c>
      <c r="E37" s="10">
        <v>728</v>
      </c>
      <c r="F37" s="9">
        <v>1150</v>
      </c>
      <c r="G37" s="10">
        <v>889</v>
      </c>
      <c r="H37" s="9">
        <v>1170</v>
      </c>
      <c r="I37" s="10">
        <v>776</v>
      </c>
      <c r="J37" s="9">
        <v>1200</v>
      </c>
      <c r="K37" s="10">
        <v>852</v>
      </c>
      <c r="L37" s="9">
        <v>1220</v>
      </c>
      <c r="M37" s="10">
        <v>780</v>
      </c>
      <c r="N37" s="9">
        <f>1000-O47</f>
        <v>826</v>
      </c>
      <c r="O37" s="10">
        <v>827</v>
      </c>
      <c r="P37" s="9">
        <v>900</v>
      </c>
      <c r="Q37" s="10">
        <v>878</v>
      </c>
      <c r="R37" s="9">
        <v>902.06222132144319</v>
      </c>
      <c r="S37" s="10">
        <f>+'[1]Por Pos Sep'!$AH$35</f>
        <v>833</v>
      </c>
      <c r="T37" s="9">
        <v>922.49999999999989</v>
      </c>
      <c r="U37" s="10"/>
      <c r="V37" s="9">
        <v>929.69999999999993</v>
      </c>
      <c r="W37" s="10"/>
      <c r="X37" s="9">
        <v>918</v>
      </c>
      <c r="Y37" s="10"/>
    </row>
    <row r="38" spans="1:25" x14ac:dyDescent="0.25">
      <c r="A38" s="11" t="s">
        <v>15</v>
      </c>
      <c r="B38" s="9">
        <v>750</v>
      </c>
      <c r="C38" s="10">
        <v>593</v>
      </c>
      <c r="D38" s="9">
        <v>730</v>
      </c>
      <c r="E38" s="10">
        <v>658</v>
      </c>
      <c r="F38" s="9">
        <v>780</v>
      </c>
      <c r="G38" s="10">
        <v>699</v>
      </c>
      <c r="H38" s="9">
        <v>800</v>
      </c>
      <c r="I38" s="10">
        <v>694</v>
      </c>
      <c r="J38" s="9">
        <v>820</v>
      </c>
      <c r="K38" s="10">
        <v>677</v>
      </c>
      <c r="L38" s="9">
        <v>850</v>
      </c>
      <c r="M38" s="10">
        <v>667</v>
      </c>
      <c r="N38" s="9">
        <f>950-O48</f>
        <v>776</v>
      </c>
      <c r="O38" s="10">
        <v>658</v>
      </c>
      <c r="P38" s="9">
        <f>700*1.04</f>
        <v>728</v>
      </c>
      <c r="Q38" s="10">
        <v>653</v>
      </c>
      <c r="R38" s="9">
        <v>671.66092419943254</v>
      </c>
      <c r="S38" s="10">
        <f>+'[1]Por Pos Sep'!$AH$36</f>
        <v>627</v>
      </c>
      <c r="T38" s="9">
        <v>746.19999999999993</v>
      </c>
      <c r="U38" s="10"/>
      <c r="V38" s="9">
        <v>752.02399999999989</v>
      </c>
      <c r="W38" s="10"/>
      <c r="X38" s="9">
        <v>742.56000000000006</v>
      </c>
      <c r="Y38" s="10"/>
    </row>
    <row r="39" spans="1:25" x14ac:dyDescent="0.25">
      <c r="A39" s="11" t="s">
        <v>16</v>
      </c>
      <c r="B39" s="9">
        <v>450</v>
      </c>
      <c r="C39" s="10">
        <v>421</v>
      </c>
      <c r="D39" s="9">
        <v>420</v>
      </c>
      <c r="E39" s="10">
        <v>427</v>
      </c>
      <c r="F39" s="9">
        <v>460</v>
      </c>
      <c r="G39" s="10">
        <v>521</v>
      </c>
      <c r="H39" s="9">
        <v>470</v>
      </c>
      <c r="I39" s="10">
        <v>525</v>
      </c>
      <c r="J39" s="9">
        <v>490</v>
      </c>
      <c r="K39" s="10">
        <v>610</v>
      </c>
      <c r="L39" s="9">
        <v>510</v>
      </c>
      <c r="M39" s="10">
        <v>516</v>
      </c>
      <c r="N39" s="9">
        <f>745-102</f>
        <v>643</v>
      </c>
      <c r="O39" s="10">
        <v>560</v>
      </c>
      <c r="P39" s="9">
        <f>600*1.04</f>
        <v>624</v>
      </c>
      <c r="Q39" s="10">
        <v>535</v>
      </c>
      <c r="R39" s="9">
        <v>550.28881232265906</v>
      </c>
      <c r="S39" s="10">
        <f>+'[1]Por Pos Sep'!$AH$37</f>
        <v>489</v>
      </c>
      <c r="T39" s="9">
        <v>639.59999999999991</v>
      </c>
      <c r="U39" s="10"/>
      <c r="V39" s="9">
        <v>644.59199999999998</v>
      </c>
      <c r="W39" s="10"/>
      <c r="X39" s="9">
        <v>636.48</v>
      </c>
      <c r="Y39" s="10"/>
    </row>
    <row r="40" spans="1:25" x14ac:dyDescent="0.25">
      <c r="A40" s="11" t="s">
        <v>17</v>
      </c>
      <c r="B40" s="9">
        <v>140</v>
      </c>
      <c r="C40" s="10">
        <v>178</v>
      </c>
      <c r="D40" s="9">
        <v>160</v>
      </c>
      <c r="E40" s="10">
        <v>184</v>
      </c>
      <c r="F40" s="9">
        <v>200</v>
      </c>
      <c r="G40" s="10">
        <v>255</v>
      </c>
      <c r="H40" s="9">
        <v>300</v>
      </c>
      <c r="I40" s="10">
        <v>276</v>
      </c>
      <c r="J40" s="9">
        <v>315</v>
      </c>
      <c r="K40" s="10">
        <v>283</v>
      </c>
      <c r="L40" s="9">
        <v>330</v>
      </c>
      <c r="M40" s="10">
        <v>260</v>
      </c>
      <c r="N40" s="9">
        <f>400-107</f>
        <v>293</v>
      </c>
      <c r="O40" s="10">
        <v>277</v>
      </c>
      <c r="P40" s="9">
        <f>315*1.04</f>
        <v>327.60000000000002</v>
      </c>
      <c r="Q40" s="10">
        <v>279</v>
      </c>
      <c r="R40" s="9">
        <v>286.97304418321846</v>
      </c>
      <c r="S40" s="10">
        <f>+'[1]Por Pos Sep'!$AH$38</f>
        <v>257</v>
      </c>
      <c r="T40" s="9">
        <v>335.79</v>
      </c>
      <c r="U40" s="10"/>
      <c r="V40" s="9">
        <v>338.41079999999999</v>
      </c>
      <c r="W40" s="10"/>
      <c r="X40" s="9">
        <v>334.15200000000004</v>
      </c>
      <c r="Y40" s="10"/>
    </row>
    <row r="41" spans="1:25" x14ac:dyDescent="0.25">
      <c r="A41" s="12" t="s">
        <v>18</v>
      </c>
      <c r="B41" s="9">
        <v>85</v>
      </c>
      <c r="C41" s="10">
        <v>191</v>
      </c>
      <c r="D41" s="9">
        <v>150</v>
      </c>
      <c r="E41" s="10">
        <v>224</v>
      </c>
      <c r="F41" s="9">
        <v>170</v>
      </c>
      <c r="G41" s="10">
        <v>304</v>
      </c>
      <c r="H41" s="9">
        <v>270</v>
      </c>
      <c r="I41" s="10">
        <v>326</v>
      </c>
      <c r="J41" s="9">
        <v>275</v>
      </c>
      <c r="K41" s="10">
        <v>363</v>
      </c>
      <c r="L41" s="9">
        <v>285</v>
      </c>
      <c r="M41" s="10">
        <v>410</v>
      </c>
      <c r="N41" s="9">
        <f>500-95</f>
        <v>405</v>
      </c>
      <c r="O41" s="10">
        <v>415</v>
      </c>
      <c r="P41" s="9">
        <f>460*1.04</f>
        <v>478.40000000000003</v>
      </c>
      <c r="Q41" s="10">
        <v>410</v>
      </c>
      <c r="R41" s="9">
        <v>421.7166599108229</v>
      </c>
      <c r="S41" s="10">
        <f>+'[1]Por Pos Sep'!$AH$39</f>
        <v>381</v>
      </c>
      <c r="T41" s="9">
        <v>490.36</v>
      </c>
      <c r="U41" s="10"/>
      <c r="V41" s="9">
        <v>494.18720000000002</v>
      </c>
      <c r="W41" s="10"/>
      <c r="X41" s="9">
        <v>487.96800000000002</v>
      </c>
      <c r="Y41" s="10"/>
    </row>
    <row r="42" spans="1:25" x14ac:dyDescent="0.25">
      <c r="A42" s="12" t="s">
        <v>19</v>
      </c>
      <c r="B42" s="13"/>
      <c r="C42" s="14"/>
      <c r="D42" s="13"/>
      <c r="E42" s="14"/>
      <c r="F42" s="13"/>
      <c r="G42" s="14"/>
      <c r="H42" s="13"/>
      <c r="I42" s="14"/>
      <c r="J42" s="13"/>
      <c r="K42" s="14"/>
      <c r="L42" s="13"/>
      <c r="M42" s="14"/>
      <c r="N42" s="13"/>
      <c r="O42" s="14"/>
      <c r="P42" s="13"/>
      <c r="Q42" s="14"/>
      <c r="R42" s="13">
        <v>6.3000000000000007</v>
      </c>
      <c r="S42" s="14">
        <f>+[2]Carta!$D$337</f>
        <v>6</v>
      </c>
      <c r="T42" s="13"/>
      <c r="U42" s="14"/>
      <c r="V42" s="13"/>
      <c r="W42" s="14"/>
      <c r="X42" s="13"/>
      <c r="Y42" s="14"/>
    </row>
    <row r="43" spans="1:25" x14ac:dyDescent="0.25">
      <c r="A43" s="12" t="s">
        <v>20</v>
      </c>
      <c r="B43" s="13"/>
      <c r="C43" s="14"/>
      <c r="D43" s="13"/>
      <c r="E43" s="14"/>
      <c r="F43" s="13"/>
      <c r="G43" s="14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13"/>
      <c r="U43" s="14"/>
      <c r="V43" s="13"/>
      <c r="W43" s="14"/>
      <c r="X43" s="13"/>
      <c r="Y43" s="14"/>
    </row>
    <row r="44" spans="1:25" x14ac:dyDescent="0.25">
      <c r="A44" s="6" t="s">
        <v>24</v>
      </c>
      <c r="B44" s="23" t="s">
        <v>1</v>
      </c>
      <c r="C44" s="23"/>
      <c r="D44" s="23" t="s">
        <v>2</v>
      </c>
      <c r="E44" s="23"/>
      <c r="F44" s="23" t="s">
        <v>3</v>
      </c>
      <c r="G44" s="23"/>
      <c r="H44" s="23" t="s">
        <v>4</v>
      </c>
      <c r="I44" s="23"/>
      <c r="J44" s="23" t="s">
        <v>5</v>
      </c>
      <c r="K44" s="23"/>
      <c r="L44" s="24" t="s">
        <v>6</v>
      </c>
      <c r="M44" s="23"/>
      <c r="N44" s="23" t="s">
        <v>7</v>
      </c>
      <c r="O44" s="23"/>
      <c r="P44" s="23" t="s">
        <v>8</v>
      </c>
      <c r="Q44" s="23"/>
      <c r="R44" s="25" t="str">
        <f>R34</f>
        <v>Septiembre</v>
      </c>
      <c r="S44" s="26"/>
      <c r="T44" s="24" t="s">
        <v>10</v>
      </c>
      <c r="U44" s="23"/>
      <c r="V44" s="23" t="s">
        <v>11</v>
      </c>
      <c r="W44" s="23"/>
      <c r="X44" s="23" t="s">
        <v>12</v>
      </c>
      <c r="Y44" s="23"/>
    </row>
    <row r="45" spans="1:25" ht="15.75" thickBot="1" x14ac:dyDescent="0.3">
      <c r="A45" s="6"/>
      <c r="B45" s="7">
        <v>2020</v>
      </c>
      <c r="C45" s="7">
        <v>2021</v>
      </c>
      <c r="D45" s="7">
        <v>2020</v>
      </c>
      <c r="E45" s="7">
        <v>2021</v>
      </c>
      <c r="F45" s="7">
        <v>2020</v>
      </c>
      <c r="G45" s="7">
        <v>2021</v>
      </c>
      <c r="H45" s="7">
        <v>2020</v>
      </c>
      <c r="I45" s="7">
        <v>2021</v>
      </c>
      <c r="J45" s="7">
        <v>2020</v>
      </c>
      <c r="K45" s="7">
        <v>2021</v>
      </c>
      <c r="L45" s="7">
        <v>2020</v>
      </c>
      <c r="M45" s="7">
        <v>2021</v>
      </c>
      <c r="N45" s="7">
        <v>2020</v>
      </c>
      <c r="O45" s="7">
        <v>2021</v>
      </c>
      <c r="P45" s="7">
        <v>2020</v>
      </c>
      <c r="Q45" s="7">
        <v>2021</v>
      </c>
      <c r="R45" s="7">
        <v>2020</v>
      </c>
      <c r="S45" s="7">
        <v>2021</v>
      </c>
      <c r="T45" s="7">
        <v>2020</v>
      </c>
      <c r="U45" s="7">
        <v>2021</v>
      </c>
      <c r="V45" s="7">
        <v>2020</v>
      </c>
      <c r="W45" s="7">
        <v>2021</v>
      </c>
      <c r="X45" s="7">
        <v>2020</v>
      </c>
      <c r="Y45" s="7">
        <v>2021</v>
      </c>
    </row>
    <row r="46" spans="1:25" x14ac:dyDescent="0.25">
      <c r="A46" s="8" t="s">
        <v>13</v>
      </c>
      <c r="B46" s="9">
        <v>350</v>
      </c>
      <c r="C46" s="10">
        <v>254</v>
      </c>
      <c r="D46" s="9">
        <v>330</v>
      </c>
      <c r="E46" s="10">
        <v>271</v>
      </c>
      <c r="F46" s="9">
        <v>370</v>
      </c>
      <c r="G46" s="10">
        <v>231</v>
      </c>
      <c r="H46" s="9">
        <v>380</v>
      </c>
      <c r="I46" s="10">
        <v>231</v>
      </c>
      <c r="J46" s="9">
        <v>400</v>
      </c>
      <c r="K46" s="10">
        <v>288</v>
      </c>
      <c r="L46" s="9">
        <v>410</v>
      </c>
      <c r="M46" s="10">
        <v>303</v>
      </c>
      <c r="N46" s="9">
        <v>291</v>
      </c>
      <c r="O46" s="10">
        <v>291</v>
      </c>
      <c r="P46" s="9">
        <v>360</v>
      </c>
      <c r="Q46" s="10">
        <v>282</v>
      </c>
      <c r="R46" s="9">
        <v>290.05877584110254</v>
      </c>
      <c r="S46" s="10">
        <f>+'[1]Por Pos Sep'!$AH$44</f>
        <v>281</v>
      </c>
      <c r="T46" s="9">
        <v>1025</v>
      </c>
      <c r="U46" s="10"/>
      <c r="V46" s="9">
        <v>371.88</v>
      </c>
      <c r="W46" s="10"/>
      <c r="X46" s="9">
        <v>367.2</v>
      </c>
      <c r="Y46" s="10"/>
    </row>
    <row r="47" spans="1:25" x14ac:dyDescent="0.25">
      <c r="A47" s="11" t="s">
        <v>14</v>
      </c>
      <c r="B47" s="9">
        <v>260</v>
      </c>
      <c r="C47" s="10">
        <v>172</v>
      </c>
      <c r="D47" s="9">
        <v>250</v>
      </c>
      <c r="E47" s="10">
        <v>151</v>
      </c>
      <c r="F47" s="9">
        <v>280</v>
      </c>
      <c r="G47" s="10">
        <v>173</v>
      </c>
      <c r="H47" s="9">
        <v>300</v>
      </c>
      <c r="I47" s="10">
        <v>162</v>
      </c>
      <c r="J47" s="9">
        <v>300</v>
      </c>
      <c r="K47" s="10">
        <v>163</v>
      </c>
      <c r="L47" s="9">
        <v>290</v>
      </c>
      <c r="M47" s="10">
        <v>169</v>
      </c>
      <c r="N47" s="9">
        <v>174</v>
      </c>
      <c r="O47" s="10">
        <v>174</v>
      </c>
      <c r="P47" s="9">
        <v>230</v>
      </c>
      <c r="Q47" s="10">
        <v>169</v>
      </c>
      <c r="R47" s="9">
        <v>173.82955006080263</v>
      </c>
      <c r="S47" s="10">
        <f>+'[1]Por Pos Sep'!$AH$45</f>
        <v>204</v>
      </c>
      <c r="T47" s="9">
        <v>922.49999999999989</v>
      </c>
      <c r="U47" s="10"/>
      <c r="V47" s="9">
        <v>237.58999999999997</v>
      </c>
      <c r="W47" s="10"/>
      <c r="X47" s="9">
        <v>234.6</v>
      </c>
      <c r="Y47" s="10"/>
    </row>
    <row r="48" spans="1:25" x14ac:dyDescent="0.25">
      <c r="A48" s="11" t="s">
        <v>15</v>
      </c>
      <c r="B48" s="9">
        <v>200</v>
      </c>
      <c r="C48" s="10">
        <v>199</v>
      </c>
      <c r="D48" s="9">
        <v>180</v>
      </c>
      <c r="E48" s="10">
        <v>206</v>
      </c>
      <c r="F48" s="9">
        <v>200</v>
      </c>
      <c r="G48" s="10">
        <v>197</v>
      </c>
      <c r="H48" s="9">
        <v>210</v>
      </c>
      <c r="I48" s="10">
        <v>208</v>
      </c>
      <c r="J48" s="9">
        <v>220</v>
      </c>
      <c r="K48" s="10">
        <v>213</v>
      </c>
      <c r="L48" s="9">
        <v>230</v>
      </c>
      <c r="M48" s="10">
        <v>170</v>
      </c>
      <c r="N48" s="9">
        <v>174</v>
      </c>
      <c r="O48" s="10">
        <v>174</v>
      </c>
      <c r="P48" s="9">
        <f>210*1.04</f>
        <v>218.4</v>
      </c>
      <c r="Q48" s="10">
        <v>211</v>
      </c>
      <c r="R48" s="9">
        <v>217.02979327117959</v>
      </c>
      <c r="S48" s="10">
        <f>+'[1]Por Pos Sep'!$AH$46</f>
        <v>173</v>
      </c>
      <c r="T48" s="9">
        <v>746.19999999999993</v>
      </c>
      <c r="U48" s="10"/>
      <c r="V48" s="9">
        <v>225.60719999999998</v>
      </c>
      <c r="W48" s="10"/>
      <c r="X48" s="9">
        <v>222.768</v>
      </c>
      <c r="Y48" s="10"/>
    </row>
    <row r="49" spans="1:25" x14ac:dyDescent="0.25">
      <c r="A49" s="11" t="s">
        <v>16</v>
      </c>
      <c r="B49" s="9">
        <v>180</v>
      </c>
      <c r="C49" s="10">
        <v>144</v>
      </c>
      <c r="D49" s="9">
        <v>170</v>
      </c>
      <c r="E49" s="10">
        <v>143</v>
      </c>
      <c r="F49" s="9">
        <v>190</v>
      </c>
      <c r="G49" s="10">
        <v>183</v>
      </c>
      <c r="H49" s="9">
        <v>200</v>
      </c>
      <c r="I49" s="10">
        <v>151</v>
      </c>
      <c r="J49" s="9">
        <v>210</v>
      </c>
      <c r="K49" s="10">
        <v>137</v>
      </c>
      <c r="L49" s="9">
        <v>220</v>
      </c>
      <c r="M49" s="10">
        <v>101</v>
      </c>
      <c r="N49" s="9">
        <v>102</v>
      </c>
      <c r="O49" s="10">
        <v>102</v>
      </c>
      <c r="P49" s="9">
        <f>150*1.04</f>
        <v>156</v>
      </c>
      <c r="Q49" s="10">
        <v>118</v>
      </c>
      <c r="R49" s="9">
        <v>121.3721118767734</v>
      </c>
      <c r="S49" s="10">
        <f>+'[1]Por Pos Sep'!$AH$47</f>
        <v>104</v>
      </c>
      <c r="T49" s="9">
        <v>639.59999999999991</v>
      </c>
      <c r="U49" s="10"/>
      <c r="V49" s="9">
        <v>161.148</v>
      </c>
      <c r="W49" s="10"/>
      <c r="X49" s="9">
        <v>159.12</v>
      </c>
      <c r="Y49" s="10"/>
    </row>
    <row r="50" spans="1:25" x14ac:dyDescent="0.25">
      <c r="A50" s="11" t="s">
        <v>17</v>
      </c>
      <c r="B50" s="9">
        <v>120</v>
      </c>
      <c r="C50" s="10">
        <v>109</v>
      </c>
      <c r="D50" s="9">
        <v>110</v>
      </c>
      <c r="E50" s="10">
        <v>78</v>
      </c>
      <c r="F50" s="9">
        <v>130</v>
      </c>
      <c r="G50" s="10">
        <v>99</v>
      </c>
      <c r="H50" s="9">
        <v>110</v>
      </c>
      <c r="I50" s="10">
        <v>110</v>
      </c>
      <c r="J50" s="9">
        <v>115</v>
      </c>
      <c r="K50" s="10">
        <v>89</v>
      </c>
      <c r="L50" s="9">
        <v>130</v>
      </c>
      <c r="M50" s="10">
        <v>96</v>
      </c>
      <c r="N50" s="9">
        <v>107</v>
      </c>
      <c r="O50" s="10">
        <v>107</v>
      </c>
      <c r="P50" s="9">
        <f>150*1.04</f>
        <v>156</v>
      </c>
      <c r="Q50" s="10">
        <v>76</v>
      </c>
      <c r="R50" s="9">
        <v>78.171868666396435</v>
      </c>
      <c r="S50" s="10">
        <f>+'[1]Por Pos Sep'!$AH$48</f>
        <v>85</v>
      </c>
      <c r="T50" s="9">
        <v>335.79</v>
      </c>
      <c r="U50" s="10"/>
      <c r="V50" s="9">
        <v>161.148</v>
      </c>
      <c r="W50" s="10"/>
      <c r="X50" s="9">
        <v>159.12</v>
      </c>
      <c r="Y50" s="10"/>
    </row>
    <row r="51" spans="1:25" x14ac:dyDescent="0.25">
      <c r="A51" s="12" t="s">
        <v>18</v>
      </c>
      <c r="B51" s="9">
        <v>90</v>
      </c>
      <c r="C51" s="10">
        <v>114</v>
      </c>
      <c r="D51" s="9">
        <v>130</v>
      </c>
      <c r="E51" s="10">
        <v>116</v>
      </c>
      <c r="F51" s="9">
        <v>140</v>
      </c>
      <c r="G51" s="10">
        <v>142</v>
      </c>
      <c r="H51" s="9">
        <v>100</v>
      </c>
      <c r="I51" s="10">
        <v>140</v>
      </c>
      <c r="J51" s="9">
        <v>105</v>
      </c>
      <c r="K51" s="10">
        <v>136</v>
      </c>
      <c r="L51" s="9">
        <v>115</v>
      </c>
      <c r="M51" s="10">
        <v>108</v>
      </c>
      <c r="N51" s="9">
        <v>95</v>
      </c>
      <c r="O51" s="10">
        <v>95</v>
      </c>
      <c r="P51" s="9">
        <f>150*1.04</f>
        <v>156</v>
      </c>
      <c r="Q51" s="10">
        <v>107</v>
      </c>
      <c r="R51" s="9">
        <v>110.05776246453182</v>
      </c>
      <c r="S51" s="10">
        <f>+'[1]Por Pos Sep'!$AH$49</f>
        <v>105</v>
      </c>
      <c r="T51" s="9">
        <v>490.36</v>
      </c>
      <c r="U51" s="10"/>
      <c r="V51" s="9">
        <v>161.148</v>
      </c>
      <c r="W51" s="10"/>
      <c r="X51" s="9">
        <v>159.12</v>
      </c>
      <c r="Y51" s="10"/>
    </row>
    <row r="52" spans="1:25" x14ac:dyDescent="0.25">
      <c r="A52" s="12" t="s">
        <v>19</v>
      </c>
      <c r="B52" s="13"/>
      <c r="C52" s="14"/>
      <c r="D52" s="13"/>
      <c r="E52" s="14"/>
      <c r="F52" s="13"/>
      <c r="G52" s="14"/>
      <c r="H52" s="13"/>
      <c r="I52" s="14"/>
      <c r="J52" s="13"/>
      <c r="K52" s="14"/>
      <c r="L52" s="13"/>
      <c r="M52" s="14"/>
      <c r="N52" s="13"/>
      <c r="O52" s="14"/>
      <c r="P52" s="13"/>
      <c r="Q52" s="14"/>
      <c r="R52" s="13">
        <v>14.100000000000001</v>
      </c>
      <c r="S52" s="14">
        <f>+[2]Carta!$D$336</f>
        <v>12</v>
      </c>
      <c r="T52" s="13"/>
      <c r="U52" s="14"/>
      <c r="V52" s="13"/>
      <c r="W52" s="14"/>
      <c r="X52" s="13"/>
      <c r="Y52" s="14"/>
    </row>
    <row r="53" spans="1:25" x14ac:dyDescent="0.25">
      <c r="A53" s="12" t="s">
        <v>20</v>
      </c>
      <c r="B53" s="13"/>
      <c r="C53" s="14"/>
      <c r="D53" s="13"/>
      <c r="E53" s="14"/>
      <c r="F53" s="13"/>
      <c r="G53" s="14"/>
      <c r="H53" s="13"/>
      <c r="I53" s="14"/>
      <c r="J53" s="13"/>
      <c r="K53" s="14"/>
      <c r="L53" s="13"/>
      <c r="M53" s="14"/>
      <c r="N53" s="13"/>
      <c r="O53" s="14"/>
      <c r="P53" s="13"/>
      <c r="Q53" s="14"/>
      <c r="R53" s="13"/>
      <c r="S53" s="14"/>
      <c r="T53" s="13"/>
      <c r="U53" s="14"/>
      <c r="V53" s="13"/>
      <c r="W53" s="14"/>
      <c r="X53" s="13"/>
      <c r="Y53" s="14"/>
    </row>
    <row r="54" spans="1:25" x14ac:dyDescent="0.25">
      <c r="A54" s="6" t="s">
        <v>25</v>
      </c>
      <c r="B54" s="23" t="s">
        <v>1</v>
      </c>
      <c r="C54" s="23"/>
      <c r="D54" s="23" t="s">
        <v>2</v>
      </c>
      <c r="E54" s="23"/>
      <c r="F54" s="23" t="s">
        <v>3</v>
      </c>
      <c r="G54" s="23"/>
      <c r="H54" s="23" t="s">
        <v>4</v>
      </c>
      <c r="I54" s="23"/>
      <c r="J54" s="23" t="s">
        <v>5</v>
      </c>
      <c r="K54" s="23"/>
      <c r="L54" s="24" t="s">
        <v>6</v>
      </c>
      <c r="M54" s="23"/>
      <c r="N54" s="23" t="s">
        <v>7</v>
      </c>
      <c r="O54" s="23"/>
      <c r="P54" s="23" t="s">
        <v>8</v>
      </c>
      <c r="Q54" s="23"/>
      <c r="R54" s="25" t="str">
        <f>R44</f>
        <v>Septiembre</v>
      </c>
      <c r="S54" s="26"/>
      <c r="T54" s="24" t="s">
        <v>10</v>
      </c>
      <c r="U54" s="23"/>
      <c r="V54" s="23" t="s">
        <v>11</v>
      </c>
      <c r="W54" s="23"/>
      <c r="X54" s="23" t="s">
        <v>12</v>
      </c>
      <c r="Y54" s="23"/>
    </row>
    <row r="55" spans="1:25" ht="15.75" thickBot="1" x14ac:dyDescent="0.3">
      <c r="A55" s="6"/>
      <c r="B55" s="7">
        <v>2020</v>
      </c>
      <c r="C55" s="7">
        <v>2021</v>
      </c>
      <c r="D55" s="7">
        <v>2020</v>
      </c>
      <c r="E55" s="7">
        <v>2021</v>
      </c>
      <c r="F55" s="7">
        <v>2020</v>
      </c>
      <c r="G55" s="7">
        <v>2021</v>
      </c>
      <c r="H55" s="7">
        <v>2020</v>
      </c>
      <c r="I55" s="7">
        <v>2021</v>
      </c>
      <c r="J55" s="7">
        <v>2020</v>
      </c>
      <c r="K55" s="7">
        <v>2021</v>
      </c>
      <c r="L55" s="7">
        <v>2020</v>
      </c>
      <c r="M55" s="7">
        <v>2021</v>
      </c>
      <c r="N55" s="7">
        <v>2020</v>
      </c>
      <c r="O55" s="7">
        <v>2021</v>
      </c>
      <c r="P55" s="7">
        <v>2020</v>
      </c>
      <c r="Q55" s="7">
        <v>2021</v>
      </c>
      <c r="R55" s="7">
        <v>2020</v>
      </c>
      <c r="S55" s="7">
        <v>2021</v>
      </c>
      <c r="T55" s="7">
        <v>2020</v>
      </c>
      <c r="U55" s="7">
        <v>2021</v>
      </c>
      <c r="V55" s="7">
        <v>2020</v>
      </c>
      <c r="W55" s="7">
        <v>2021</v>
      </c>
      <c r="X55" s="7">
        <v>2020</v>
      </c>
      <c r="Y55" s="7">
        <v>2021</v>
      </c>
    </row>
    <row r="56" spans="1:25" x14ac:dyDescent="0.25">
      <c r="A56" s="8" t="s">
        <v>13</v>
      </c>
      <c r="B56" s="9">
        <v>1580</v>
      </c>
      <c r="C56" s="10">
        <v>1350</v>
      </c>
      <c r="D56" s="9">
        <v>1550</v>
      </c>
      <c r="E56" s="10">
        <v>1307</v>
      </c>
      <c r="F56" s="9">
        <v>1600</v>
      </c>
      <c r="G56" s="10">
        <v>1457</v>
      </c>
      <c r="H56" s="9">
        <v>1640</v>
      </c>
      <c r="I56" s="10">
        <v>1443</v>
      </c>
      <c r="J56" s="9">
        <v>1665</v>
      </c>
      <c r="K56" s="10">
        <v>1470</v>
      </c>
      <c r="L56" s="9">
        <v>1670</v>
      </c>
      <c r="M56" s="10">
        <v>1509</v>
      </c>
      <c r="N56" s="9">
        <v>1610</v>
      </c>
      <c r="O56" s="10">
        <v>1497</v>
      </c>
      <c r="P56" s="9">
        <v>1600</v>
      </c>
      <c r="Q56" s="10">
        <v>1458</v>
      </c>
      <c r="R56" s="9">
        <v>1499.665585731658</v>
      </c>
      <c r="S56" s="10">
        <f>+'[1]Por Pos Sep'!$AH$54</f>
        <v>1352</v>
      </c>
      <c r="T56" s="18">
        <v>1639.9999999999998</v>
      </c>
      <c r="U56" s="10"/>
      <c r="V56" s="9">
        <v>1652.8</v>
      </c>
      <c r="W56" s="10"/>
      <c r="X56" s="9">
        <v>1632</v>
      </c>
      <c r="Y56" s="10"/>
    </row>
    <row r="57" spans="1:25" x14ac:dyDescent="0.25">
      <c r="A57" s="11" t="s">
        <v>14</v>
      </c>
      <c r="B57" s="9">
        <v>1245</v>
      </c>
      <c r="C57" s="10">
        <v>1047</v>
      </c>
      <c r="D57" s="9">
        <v>1220</v>
      </c>
      <c r="E57" s="10">
        <v>998</v>
      </c>
      <c r="F57" s="9">
        <v>1260</v>
      </c>
      <c r="G57" s="10">
        <v>1136</v>
      </c>
      <c r="H57" s="9">
        <v>1280</v>
      </c>
      <c r="I57" s="10">
        <v>1072</v>
      </c>
      <c r="J57" s="9">
        <v>1320</v>
      </c>
      <c r="K57" s="10">
        <v>1168</v>
      </c>
      <c r="L57" s="9">
        <v>1340</v>
      </c>
      <c r="M57" s="10">
        <v>1162</v>
      </c>
      <c r="N57" s="9">
        <v>1275</v>
      </c>
      <c r="O57" s="10">
        <v>1191</v>
      </c>
      <c r="P57" s="9">
        <v>1300</v>
      </c>
      <c r="Q57" s="10">
        <v>1128</v>
      </c>
      <c r="R57" s="9">
        <v>1161.2636805837051</v>
      </c>
      <c r="S57" s="10">
        <f>+'[1]Por Pos Sep'!$AH$55</f>
        <v>1071</v>
      </c>
      <c r="T57" s="18">
        <v>1332.4999999999998</v>
      </c>
      <c r="U57" s="10"/>
      <c r="V57" s="9">
        <v>1342.8999999999999</v>
      </c>
      <c r="W57" s="10"/>
      <c r="X57" s="9">
        <v>1326</v>
      </c>
      <c r="Y57" s="10"/>
    </row>
    <row r="58" spans="1:25" x14ac:dyDescent="0.25">
      <c r="A58" s="11" t="s">
        <v>15</v>
      </c>
      <c r="B58" s="9">
        <v>1000</v>
      </c>
      <c r="C58" s="10">
        <v>795</v>
      </c>
      <c r="D58" s="9">
        <v>970</v>
      </c>
      <c r="E58" s="10">
        <v>786</v>
      </c>
      <c r="F58" s="9">
        <v>1000</v>
      </c>
      <c r="G58" s="10">
        <v>899</v>
      </c>
      <c r="H58" s="9">
        <v>1050</v>
      </c>
      <c r="I58" s="10">
        <v>853</v>
      </c>
      <c r="J58" s="9">
        <v>1100</v>
      </c>
      <c r="K58" s="10">
        <v>886</v>
      </c>
      <c r="L58" s="9">
        <v>1120</v>
      </c>
      <c r="M58" s="10">
        <v>776</v>
      </c>
      <c r="N58" s="9">
        <v>1000</v>
      </c>
      <c r="O58" s="10">
        <v>856</v>
      </c>
      <c r="P58" s="9">
        <v>900</v>
      </c>
      <c r="Q58" s="10">
        <v>844</v>
      </c>
      <c r="R58" s="9">
        <v>868.11917308471834</v>
      </c>
      <c r="S58" s="10">
        <f>+'[1]Por Pos Sep'!$AH$56</f>
        <v>760</v>
      </c>
      <c r="T58" s="18">
        <v>922.49999999999989</v>
      </c>
      <c r="U58" s="10"/>
      <c r="V58" s="9">
        <v>929.69999999999993</v>
      </c>
      <c r="W58" s="10"/>
      <c r="X58" s="9">
        <v>918</v>
      </c>
      <c r="Y58" s="10"/>
    </row>
    <row r="59" spans="1:25" x14ac:dyDescent="0.25">
      <c r="A59" s="11" t="s">
        <v>16</v>
      </c>
      <c r="B59" s="9">
        <v>650</v>
      </c>
      <c r="C59" s="10">
        <v>533</v>
      </c>
      <c r="D59" s="9">
        <v>620</v>
      </c>
      <c r="E59" s="10">
        <v>582</v>
      </c>
      <c r="F59" s="9">
        <v>670</v>
      </c>
      <c r="G59" s="10">
        <v>700</v>
      </c>
      <c r="H59" s="9">
        <v>720</v>
      </c>
      <c r="I59" s="10">
        <v>724</v>
      </c>
      <c r="J59" s="9">
        <v>750</v>
      </c>
      <c r="K59" s="10">
        <v>710</v>
      </c>
      <c r="L59" s="9">
        <v>800</v>
      </c>
      <c r="M59" s="10">
        <v>715</v>
      </c>
      <c r="N59" s="9">
        <v>800</v>
      </c>
      <c r="O59" s="10">
        <v>629</v>
      </c>
      <c r="P59" s="9">
        <v>730</v>
      </c>
      <c r="Q59" s="10">
        <v>681</v>
      </c>
      <c r="R59" s="9">
        <v>700.4610863396839</v>
      </c>
      <c r="S59" s="10">
        <f>+'[1]Por Pos Sep'!$AH$57</f>
        <v>675</v>
      </c>
      <c r="T59" s="18">
        <v>748.24999999999989</v>
      </c>
      <c r="U59" s="10"/>
      <c r="V59" s="9">
        <v>754.08999999999992</v>
      </c>
      <c r="W59" s="10"/>
      <c r="X59" s="9">
        <v>744.6</v>
      </c>
      <c r="Y59" s="10"/>
    </row>
    <row r="60" spans="1:25" x14ac:dyDescent="0.25">
      <c r="A60" s="11" t="s">
        <v>17</v>
      </c>
      <c r="B60" s="9">
        <v>430</v>
      </c>
      <c r="C60" s="10">
        <v>437</v>
      </c>
      <c r="D60" s="9">
        <v>460</v>
      </c>
      <c r="E60" s="10">
        <v>463</v>
      </c>
      <c r="F60" s="9">
        <v>480</v>
      </c>
      <c r="G60" s="10">
        <v>599</v>
      </c>
      <c r="H60" s="9">
        <v>800</v>
      </c>
      <c r="I60" s="10">
        <v>598</v>
      </c>
      <c r="J60" s="9">
        <v>850</v>
      </c>
      <c r="K60" s="10">
        <v>625</v>
      </c>
      <c r="L60" s="9">
        <v>900</v>
      </c>
      <c r="M60" s="10">
        <v>532</v>
      </c>
      <c r="N60" s="9">
        <v>650</v>
      </c>
      <c r="O60" s="10">
        <v>573</v>
      </c>
      <c r="P60" s="9">
        <v>630</v>
      </c>
      <c r="Q60" s="10">
        <v>569</v>
      </c>
      <c r="R60" s="9">
        <v>585.26043777867869</v>
      </c>
      <c r="S60" s="10">
        <f>+'[1]Por Pos Sep'!$AH$58</f>
        <v>519</v>
      </c>
      <c r="T60" s="18">
        <v>645.75</v>
      </c>
      <c r="U60" s="10"/>
      <c r="V60" s="9">
        <v>650.79</v>
      </c>
      <c r="W60" s="10"/>
      <c r="X60" s="9">
        <v>642.6</v>
      </c>
      <c r="Y60" s="10"/>
    </row>
    <row r="61" spans="1:25" x14ac:dyDescent="0.25">
      <c r="A61" s="12" t="s">
        <v>18</v>
      </c>
      <c r="B61" s="9">
        <v>300</v>
      </c>
      <c r="C61" s="10">
        <v>433</v>
      </c>
      <c r="D61" s="9">
        <v>350</v>
      </c>
      <c r="E61" s="10">
        <v>335</v>
      </c>
      <c r="F61" s="9">
        <v>430</v>
      </c>
      <c r="G61" s="10">
        <v>465</v>
      </c>
      <c r="H61" s="9">
        <v>620</v>
      </c>
      <c r="I61" s="10">
        <v>443</v>
      </c>
      <c r="J61" s="9">
        <v>625</v>
      </c>
      <c r="K61" s="10">
        <v>447</v>
      </c>
      <c r="L61" s="9">
        <v>635</v>
      </c>
      <c r="M61" s="10">
        <v>406</v>
      </c>
      <c r="N61" s="9">
        <v>500</v>
      </c>
      <c r="O61" s="10">
        <v>491</v>
      </c>
      <c r="P61" s="9">
        <v>550</v>
      </c>
      <c r="Q61" s="10">
        <v>461</v>
      </c>
      <c r="R61" s="9">
        <v>474.17409809485207</v>
      </c>
      <c r="S61" s="10">
        <f>+'[1]Por Pos Sep'!$AH$59</f>
        <v>531</v>
      </c>
      <c r="T61" s="18">
        <v>563.75</v>
      </c>
      <c r="U61" s="10"/>
      <c r="V61" s="9">
        <v>568.15</v>
      </c>
      <c r="W61" s="10"/>
      <c r="X61" s="9">
        <v>561</v>
      </c>
      <c r="Y61" s="10"/>
    </row>
    <row r="62" spans="1:25" x14ac:dyDescent="0.25">
      <c r="A62" s="12" t="s">
        <v>19</v>
      </c>
      <c r="B62" s="13"/>
      <c r="C62" s="14"/>
      <c r="D62" s="13"/>
      <c r="E62" s="14"/>
      <c r="F62" s="13"/>
      <c r="G62" s="14"/>
      <c r="H62" s="13"/>
      <c r="I62" s="14"/>
      <c r="J62" s="13"/>
      <c r="K62" s="14"/>
      <c r="L62" s="13"/>
      <c r="M62" s="14"/>
      <c r="N62" s="13"/>
      <c r="O62" s="14"/>
      <c r="P62" s="13"/>
      <c r="Q62" s="14"/>
      <c r="R62" s="13">
        <v>23.4</v>
      </c>
      <c r="S62" s="14">
        <f>+[2]Carta!$D$338</f>
        <v>35</v>
      </c>
      <c r="T62" s="13"/>
      <c r="U62" s="14"/>
      <c r="V62" s="13"/>
      <c r="W62" s="14"/>
      <c r="X62" s="13"/>
      <c r="Y62" s="14"/>
    </row>
    <row r="63" spans="1:25" x14ac:dyDescent="0.25">
      <c r="A63" s="12" t="s">
        <v>20</v>
      </c>
      <c r="B63" s="13"/>
      <c r="C63" s="14"/>
      <c r="D63" s="13"/>
      <c r="E63" s="14"/>
      <c r="F63" s="13"/>
      <c r="G63" s="14"/>
      <c r="H63" s="13"/>
      <c r="I63" s="14"/>
      <c r="J63" s="13"/>
      <c r="K63" s="14"/>
      <c r="L63" s="13"/>
      <c r="M63" s="14"/>
      <c r="N63" s="13"/>
      <c r="O63" s="14"/>
      <c r="P63" s="13"/>
      <c r="Q63" s="14"/>
      <c r="R63" s="13"/>
      <c r="S63" s="14"/>
      <c r="T63" s="13"/>
      <c r="U63" s="14"/>
      <c r="V63" s="13"/>
      <c r="W63" s="14"/>
      <c r="X63" s="13"/>
      <c r="Y63" s="14"/>
    </row>
    <row r="64" spans="1:25" x14ac:dyDescent="0.25">
      <c r="A64" s="15"/>
      <c r="B64" s="16"/>
      <c r="C64" s="17"/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</row>
    <row r="65" spans="19:19" x14ac:dyDescent="0.25">
      <c r="S65" s="20"/>
    </row>
  </sheetData>
  <mergeCells count="72">
    <mergeCell ref="X54:Y54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44:Y44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34:Y34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24:Y24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13:Y13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9CCA-7ACE-4D99-B3E5-A51936D7777E}">
  <dimension ref="B1:C7"/>
  <sheetViews>
    <sheetView workbookViewId="0">
      <selection activeCell="J10" sqref="J10"/>
    </sheetView>
  </sheetViews>
  <sheetFormatPr baseColWidth="10" defaultRowHeight="15" x14ac:dyDescent="0.25"/>
  <cols>
    <col min="2" max="2" width="28.5703125" bestFit="1" customWidth="1"/>
    <col min="3" max="3" width="15.5703125" bestFit="1" customWidth="1"/>
  </cols>
  <sheetData>
    <row r="1" spans="2:3" x14ac:dyDescent="0.25">
      <c r="C1" s="22" t="s">
        <v>27</v>
      </c>
    </row>
    <row r="2" spans="2:3" x14ac:dyDescent="0.25">
      <c r="B2" t="s">
        <v>0</v>
      </c>
      <c r="C2" s="21">
        <v>25000</v>
      </c>
    </row>
    <row r="3" spans="2:3" x14ac:dyDescent="0.25">
      <c r="B3" t="s">
        <v>26</v>
      </c>
      <c r="C3" s="21">
        <v>14000</v>
      </c>
    </row>
    <row r="4" spans="2:3" x14ac:dyDescent="0.25">
      <c r="B4" t="s">
        <v>22</v>
      </c>
      <c r="C4" s="21">
        <v>950</v>
      </c>
    </row>
    <row r="5" spans="2:3" x14ac:dyDescent="0.25">
      <c r="B5" t="s">
        <v>23</v>
      </c>
      <c r="C5" s="21">
        <v>550</v>
      </c>
    </row>
    <row r="6" spans="2:3" x14ac:dyDescent="0.25">
      <c r="B6" t="s">
        <v>24</v>
      </c>
      <c r="C6" s="21">
        <v>450</v>
      </c>
    </row>
    <row r="7" spans="2:3" x14ac:dyDescent="0.25">
      <c r="B7" t="s">
        <v>25</v>
      </c>
      <c r="C7" s="21">
        <v>350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Precios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 Gan Cadena</dc:creator>
  <cp:lastModifiedBy>M-0207</cp:lastModifiedBy>
  <dcterms:created xsi:type="dcterms:W3CDTF">2021-10-05T16:45:14Z</dcterms:created>
  <dcterms:modified xsi:type="dcterms:W3CDTF">2022-04-23T18:55:07Z</dcterms:modified>
</cp:coreProperties>
</file>